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61" windowWidth="11340" windowHeight="6030" tabRatio="808" activeTab="1"/>
  </bookViews>
  <sheets>
    <sheet name="Income statement" sheetId="1" r:id="rId1"/>
    <sheet name="Balance Sheet" sheetId="2" r:id="rId2"/>
    <sheet name="Equity" sheetId="3" r:id="rId3"/>
    <sheet name="cashflow" sheetId="4" r:id="rId4"/>
    <sheet name="Segment Info" sheetId="5" state="hidden" r:id="rId5"/>
  </sheets>
  <externalReferences>
    <externalReference r:id="rId8"/>
  </externalReferences>
  <definedNames>
    <definedName name="_xlnm.Print_Area" localSheetId="1">'Balance Sheet'!$A$1:$O$72</definedName>
    <definedName name="_xlnm.Print_Area" localSheetId="3">'cashflow'!$A$1:$P$67</definedName>
    <definedName name="_xlnm.Print_Area" localSheetId="2">'Equity'!$A$1:$Q$44</definedName>
    <definedName name="_xlnm.Print_Area" localSheetId="0">'Income statement'!$A$1:$O$57</definedName>
    <definedName name="_xlnm.Print_Area" localSheetId="4">'Segment Info'!$A$1:$M$33</definedName>
    <definedName name="_xlnm.Print_Titles" localSheetId="1">'Balance Sheet'!$2:$3</definedName>
    <definedName name="_xlnm.Print_Titles" localSheetId="3">'cashflow'!$2:$3</definedName>
    <definedName name="_xlnm.Print_Titles" localSheetId="2">'Equity'!$2:$3</definedName>
    <definedName name="_xlnm.Print_Titles" localSheetId="0">'Income statement'!$2:$3</definedName>
  </definedNames>
  <calcPr fullCalcOnLoad="1"/>
</workbook>
</file>

<file path=xl/sharedStrings.xml><?xml version="1.0" encoding="utf-8"?>
<sst xmlns="http://schemas.openxmlformats.org/spreadsheetml/2006/main" count="267" uniqueCount="197">
  <si>
    <t>Investment properties</t>
  </si>
  <si>
    <t xml:space="preserve">Net Assets per share attributable to ordinary equity holders </t>
  </si>
  <si>
    <t>of the parent (RM)</t>
  </si>
  <si>
    <t xml:space="preserve">Goodwill </t>
  </si>
  <si>
    <t>(The Condensed Consolidated Balance Sheets should be read in conjunction with the Annual Financial Report for the year</t>
  </si>
  <si>
    <t xml:space="preserve">(The Condensed Consolidated Statements of Changes in Equity should be read in conjunction with the Annual Financial Report for the </t>
  </si>
  <si>
    <t>31.12.2006</t>
  </si>
  <si>
    <t>Property, plant and equipment written off</t>
  </si>
  <si>
    <t>Deferred tax liabilities</t>
  </si>
  <si>
    <t>Losses</t>
  </si>
  <si>
    <t>Accumulated</t>
  </si>
  <si>
    <t>(The Condensed Consolidated Income Statements should be read in conjunction with the Annual Financial Report for the year ended</t>
  </si>
  <si>
    <t>31.3.2007</t>
  </si>
  <si>
    <t>31.3.2006</t>
  </si>
  <si>
    <t>Balance as of 1 January 2007</t>
  </si>
  <si>
    <t>Amortisation of prepaid land lease payments</t>
  </si>
  <si>
    <t xml:space="preserve">Fixed deposits with a licensed bank   </t>
  </si>
  <si>
    <t>Share of (profit)/loss of associated companies</t>
  </si>
  <si>
    <t xml:space="preserve">EQUITY </t>
  </si>
  <si>
    <t xml:space="preserve">                                HUNZA CONSOLIDATION  BERHAD (297020-W)</t>
  </si>
  <si>
    <t>period to date</t>
  </si>
  <si>
    <t>Profit/(Loss) from operations</t>
  </si>
  <si>
    <t>Share of Profit in associated company</t>
  </si>
  <si>
    <t>Loss before taxation</t>
  </si>
  <si>
    <t>Loss for the period</t>
  </si>
  <si>
    <t>Loss per share (sen) :</t>
  </si>
  <si>
    <t>Assets held for sale</t>
  </si>
  <si>
    <t xml:space="preserve">The amount is not substantial therefore not reflected </t>
  </si>
  <si>
    <t>Capital repayment of investment in quoted shares</t>
  </si>
  <si>
    <t>Net surplus/(deficit) on revaluation reserve</t>
  </si>
  <si>
    <t>Prepaid land lease payments</t>
  </si>
  <si>
    <t>Allowance for inventories obsolescence no longer required</t>
  </si>
  <si>
    <t>Gain on disposal of investment in quoted shares</t>
  </si>
  <si>
    <t>Loss on disposal of property, plant and equipment</t>
  </si>
  <si>
    <t>Operating profit/(loss) before working capital changes</t>
  </si>
  <si>
    <t>Net cash from operating activities</t>
  </si>
  <si>
    <t>Net cash from investing activities</t>
  </si>
  <si>
    <t>Decrease in bank and other borrowings</t>
  </si>
  <si>
    <t>Fixed deposits held as security</t>
  </si>
  <si>
    <t>Net cash used in financing activities</t>
  </si>
  <si>
    <t>NET DECREASE IN CASH AND CASH EQUIVALENTS</t>
  </si>
  <si>
    <t>CASH AND CASH EQUIVALENTS AT BEGINNING OF PERIOD</t>
  </si>
  <si>
    <t>CASH AND CASH EQUIVALENTS AT END OF PERIOD</t>
  </si>
  <si>
    <t>The amount is not substantial therefore not reflected in cashflow</t>
  </si>
  <si>
    <t>Net loss for the year</t>
  </si>
  <si>
    <t>Net loss for the period</t>
  </si>
  <si>
    <t>Profit/(Losses)</t>
  </si>
  <si>
    <t>Seafood</t>
  </si>
  <si>
    <t>Others</t>
  </si>
  <si>
    <t>RM'000</t>
  </si>
  <si>
    <t>Interest Received</t>
  </si>
  <si>
    <t xml:space="preserve">HUNZA CONSOLIDATION BERHAD </t>
  </si>
  <si>
    <t>Fixed Assets</t>
  </si>
  <si>
    <t xml:space="preserve">Interest in </t>
  </si>
  <si>
    <t xml:space="preserve">Investment </t>
  </si>
  <si>
    <t>Other</t>
  </si>
  <si>
    <t>Interco</t>
  </si>
  <si>
    <t>Other current</t>
  </si>
  <si>
    <t>Intangible</t>
  </si>
  <si>
    <t>Total</t>
  </si>
  <si>
    <t>Subsidiary</t>
  </si>
  <si>
    <t>in Associate</t>
  </si>
  <si>
    <t>Investment</t>
  </si>
  <si>
    <t>balances</t>
  </si>
  <si>
    <t>asset</t>
  </si>
  <si>
    <t>Assets</t>
  </si>
  <si>
    <t xml:space="preserve">Sin Wan Fatt </t>
  </si>
  <si>
    <t>Tung Hai Fishing</t>
  </si>
  <si>
    <t>Hunza Marine</t>
  </si>
  <si>
    <t>Ocean Garden</t>
  </si>
  <si>
    <t>Hunza Marine (Tawau) Sdn Bhd</t>
  </si>
  <si>
    <t>Less: Consolidation adjustment</t>
  </si>
  <si>
    <t>Packaging</t>
  </si>
  <si>
    <t>Master Pack</t>
  </si>
  <si>
    <t>Hunza Consolidation</t>
  </si>
  <si>
    <t>Hunza Labs</t>
  </si>
  <si>
    <t>Grand Total</t>
  </si>
  <si>
    <t>Current</t>
  </si>
  <si>
    <t>Corresponding</t>
  </si>
  <si>
    <t>ended</t>
  </si>
  <si>
    <t>RM '000</t>
  </si>
  <si>
    <t>Revenue</t>
  </si>
  <si>
    <t xml:space="preserve">Other operating income </t>
  </si>
  <si>
    <t>Taxation</t>
  </si>
  <si>
    <t xml:space="preserve">Minority interests </t>
  </si>
  <si>
    <t xml:space="preserve">(i) Basic </t>
  </si>
  <si>
    <t xml:space="preserve">(ii) Fully diluted </t>
  </si>
  <si>
    <t>Property, plant and equipment</t>
  </si>
  <si>
    <t>Other investments</t>
  </si>
  <si>
    <t>Current assets</t>
  </si>
  <si>
    <t>Inventories</t>
  </si>
  <si>
    <t>Cash and bank balances</t>
  </si>
  <si>
    <t>Current liabilities</t>
  </si>
  <si>
    <t>B9</t>
  </si>
  <si>
    <t>Share capital</t>
  </si>
  <si>
    <t>Reserves</t>
  </si>
  <si>
    <t>Minority interests</t>
  </si>
  <si>
    <t>Share</t>
  </si>
  <si>
    <t>Revaluation</t>
  </si>
  <si>
    <t>Treasury</t>
  </si>
  <si>
    <t>Capital</t>
  </si>
  <si>
    <t>Premium</t>
  </si>
  <si>
    <t>Reserve</t>
  </si>
  <si>
    <t>Shares</t>
  </si>
  <si>
    <t>CONDENSED CONSOLIDATED CASH FLOW STATEMENTS</t>
  </si>
  <si>
    <t>OPERATING ACTIVITIES</t>
  </si>
  <si>
    <t>Changes in Working Capital</t>
  </si>
  <si>
    <t>Net Change in current assets</t>
  </si>
  <si>
    <t>Net Change in current liabilities</t>
  </si>
  <si>
    <t>CASH FLOWS FROM INVESTING ACTIVITIES</t>
  </si>
  <si>
    <t>CASH FLOWS FROM FINANCING ACTIVITIES</t>
  </si>
  <si>
    <t>B1</t>
  </si>
  <si>
    <t>B5</t>
  </si>
  <si>
    <t>B7</t>
  </si>
  <si>
    <t>N/A</t>
  </si>
  <si>
    <t>Depreciation of property, plant and equipment</t>
  </si>
  <si>
    <t>Purchase of property, plant and equipment</t>
  </si>
  <si>
    <t>Repayment of hire-purchase payables</t>
  </si>
  <si>
    <t>Repayment of long term loans</t>
  </si>
  <si>
    <t>Repurchase of treasury shares</t>
  </si>
  <si>
    <t>Allowance for doubtful debts</t>
  </si>
  <si>
    <t>Proceeds from disposal of property, plant and equipment</t>
  </si>
  <si>
    <t>B13</t>
  </si>
  <si>
    <t>B14</t>
  </si>
  <si>
    <t>Control Check</t>
  </si>
  <si>
    <t xml:space="preserve">Debtors </t>
  </si>
  <si>
    <t>CONDENSED CONSOLIDATED INCOME STATEMENTS</t>
  </si>
  <si>
    <t>Equity</t>
  </si>
  <si>
    <t>CONDENSED CONSOLIDATED BALANCE SHEETS</t>
  </si>
  <si>
    <t>Creditors</t>
  </si>
  <si>
    <t xml:space="preserve">Adjustments for non-cash flow items :- </t>
  </si>
  <si>
    <t>Interest paid</t>
  </si>
  <si>
    <t>Hunza Packaging</t>
  </si>
  <si>
    <t>Tienma</t>
  </si>
  <si>
    <t>Note</t>
  </si>
  <si>
    <t>Deferred tax assets</t>
  </si>
  <si>
    <t>Short term borrowings</t>
  </si>
  <si>
    <t>CONDENSED CONSOLIDATED STATEMENTS OF CHANGES IN EQUITY</t>
  </si>
  <si>
    <t>Proceeds from disposal of investment in quoted shares</t>
  </si>
  <si>
    <t>Borrowings</t>
  </si>
  <si>
    <t>B15</t>
  </si>
  <si>
    <t>Bad debts written off</t>
  </si>
  <si>
    <t>Deferred Assets</t>
  </si>
  <si>
    <t>Tax credit</t>
  </si>
  <si>
    <t>Finance costs</t>
  </si>
  <si>
    <t>Operating expenses</t>
  </si>
  <si>
    <t>Investment in associated company</t>
  </si>
  <si>
    <t>Interest expense</t>
  </si>
  <si>
    <t>Interest income</t>
  </si>
  <si>
    <t>quarter</t>
  </si>
  <si>
    <t>As at end of</t>
  </si>
  <si>
    <t>current</t>
  </si>
  <si>
    <t>As at preceding</t>
  </si>
  <si>
    <t>financial</t>
  </si>
  <si>
    <t>year end</t>
  </si>
  <si>
    <r>
      <t xml:space="preserve">SEGMENT INFORMATION - TOTAL ASSETS AS AT </t>
    </r>
    <r>
      <rPr>
        <b/>
        <sz val="12"/>
        <color indexed="12"/>
        <rFont val="Arial"/>
        <family val="2"/>
      </rPr>
      <t>30.06.2004</t>
    </r>
  </si>
  <si>
    <t>Income tax paid</t>
  </si>
  <si>
    <t>Interest</t>
  </si>
  <si>
    <t>*</t>
  </si>
  <si>
    <t xml:space="preserve">Investing result </t>
  </si>
  <si>
    <t>ESOS Exercised</t>
  </si>
  <si>
    <t>Transfer of revaluation surplus</t>
  </si>
  <si>
    <t>---------------</t>
  </si>
  <si>
    <t>-------------------</t>
  </si>
  <si>
    <t>------Attributable to Equity Holders of the Parent----------------</t>
  </si>
  <si>
    <t>Minority</t>
  </si>
  <si>
    <t>-----------------Non-Distributable ---------------</t>
  </si>
  <si>
    <t>Distributable</t>
  </si>
  <si>
    <t>Attributable to:</t>
  </si>
  <si>
    <t>Equity holders of the parent</t>
  </si>
  <si>
    <t>TOTAL ASSETS</t>
  </si>
  <si>
    <t>Non-current liabilities</t>
  </si>
  <si>
    <t>Non-current assets</t>
  </si>
  <si>
    <t>TOTAL LIABILITIES</t>
  </si>
  <si>
    <t>Equity attributable to equity holders of the parent</t>
  </si>
  <si>
    <t>TOTAL EQUITY</t>
  </si>
  <si>
    <t>TOTAL LIABILITIES AND EQUITY</t>
  </si>
  <si>
    <t>Effect of change in accounting policy</t>
  </si>
  <si>
    <t>Proceeds from hire-purchase</t>
  </si>
  <si>
    <t>Write back for diminution in value of investment in quoted shares</t>
  </si>
  <si>
    <t>#</t>
  </si>
  <si>
    <t>(#)</t>
  </si>
  <si>
    <t>Certain figures have been restated to conform to audited financial statements ended 31 December 2006.</t>
  </si>
  <si>
    <t>A10</t>
  </si>
  <si>
    <t>A11</t>
  </si>
  <si>
    <t xml:space="preserve">                                QUARTERLY REPORT FOR  THE  PERIOD ENDED  31 MARCH 2007</t>
  </si>
  <si>
    <t>The  Directors  hereby announce the  unaudited  results  of the  Group  and  the Company for the period ended 31 March 2007.</t>
  </si>
  <si>
    <t xml:space="preserve"> 31 December 2006 and the accompanying explanatory notes attached to the interim financial statements)</t>
  </si>
  <si>
    <t>Including interest free unsecured advance of RM1.839 million from certain directors of the Company, and has no fixed term of repayment.</t>
  </si>
  <si>
    <t>ended 31 December 2006 and the accompanying explanatory notes attached to the interim financial statements)</t>
  </si>
  <si>
    <t xml:space="preserve">3 months ended 31 March 2006 </t>
  </si>
  <si>
    <t>Balance as of 1 January 2006</t>
  </si>
  <si>
    <t>Balance as of 1 January 2006 - restated</t>
  </si>
  <si>
    <t xml:space="preserve">Balance as of 31 March 2006 </t>
  </si>
  <si>
    <t>3 months ended 31 March 2007</t>
  </si>
  <si>
    <t>Balance as of 31 March 2007</t>
  </si>
  <si>
    <t>year ended 31 December 2006 and the accompanying explanatory notes attached to the interim financial statements)</t>
  </si>
</sst>
</file>

<file path=xl/styles.xml><?xml version="1.0" encoding="utf-8"?>
<styleSheet xmlns="http://schemas.openxmlformats.org/spreadsheetml/2006/main">
  <numFmts count="9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000"/>
    <numFmt numFmtId="179" formatCode="0.00_);\(0.00\)"/>
    <numFmt numFmtId="180" formatCode="0.0000"/>
    <numFmt numFmtId="181" formatCode="0.000000000"/>
    <numFmt numFmtId="182" formatCode="_(* #,##0_);_(* \(#,##0\);_(* &quot;-&quot;??_);_(@_)"/>
    <numFmt numFmtId="183" formatCode="0_);\(0\)"/>
    <numFmt numFmtId="184" formatCode="_(* #,##0.0_);_(* \(#,##0.0\);_(* &quot;-&quot;??_);_(@_)"/>
    <numFmt numFmtId="185" formatCode="_(* #,##0.000_);_(* \(#,##0.000\);_(* &quot;-&quot;??_);_(@_)"/>
    <numFmt numFmtId="186" formatCode="#,##0.0_);\(#,##0.0\)"/>
    <numFmt numFmtId="187" formatCode="#,##0.000_);\(#,##0.000\)"/>
    <numFmt numFmtId="188" formatCode="#,##0.0"/>
    <numFmt numFmtId="189" formatCode="#,##0.000"/>
    <numFmt numFmtId="190" formatCode="0.0"/>
    <numFmt numFmtId="191" formatCode="mmmm\ d\,\ yyyy"/>
    <numFmt numFmtId="192" formatCode="_(* #,##0.0_);_(* \(#,##0.0\);_(* &quot;-&quot;?_);_(@_)"/>
    <numFmt numFmtId="193" formatCode="0.0%"/>
    <numFmt numFmtId="194" formatCode="#,##0.000000000_);\(#,##0.000000000\)"/>
    <numFmt numFmtId="195" formatCode="#,##0.00000"/>
    <numFmt numFmtId="196" formatCode="_(* #,##0.0000_);_(* \(#,##0.0000\);_(* &quot;-&quot;??_);_(@_)"/>
    <numFmt numFmtId="197" formatCode="_(* #,##0.00000_);_(* \(#,##0.00000\);_(* &quot;-&quot;??_);_(@_)"/>
    <numFmt numFmtId="198" formatCode="#,##0.00000000000000000"/>
    <numFmt numFmtId="199" formatCode="#,##0.0000000000000000"/>
    <numFmt numFmtId="200" formatCode="#,##0.000000000000000"/>
    <numFmt numFmtId="201" formatCode="#,##0.00000000000000"/>
    <numFmt numFmtId="202" formatCode="#,##0.0000000000000"/>
    <numFmt numFmtId="203" formatCode="#,##0.000000000000"/>
    <numFmt numFmtId="204" formatCode="#,##0.00000000000"/>
    <numFmt numFmtId="205" formatCode="#,##0.0000000000"/>
    <numFmt numFmtId="206" formatCode="#,##0.000000000"/>
    <numFmt numFmtId="207" formatCode="#,##0.00;[Red]#,##0.00"/>
    <numFmt numFmtId="208" formatCode="_(* #,##0.000_);_(* \(#,##0.000\);_(* &quot;-&quot;???_);_(@_)"/>
    <numFmt numFmtId="209" formatCode="0.000"/>
    <numFmt numFmtId="210" formatCode="0.00000"/>
    <numFmt numFmtId="211" formatCode="#,##0.0;\-#,##0.0"/>
    <numFmt numFmtId="212" formatCode="#,##0.000;\-#,##0.000"/>
    <numFmt numFmtId="213" formatCode="#,##0.0000;\-#,##0.0000"/>
    <numFmt numFmtId="214" formatCode="_(* #,##0.000000_);_(* \(#,##0.000000\);_(* &quot;-&quot;??_);_(@_)"/>
    <numFmt numFmtId="215" formatCode="#,##0.000000"/>
    <numFmt numFmtId="216" formatCode="0.0_);\(0.0\)"/>
    <numFmt numFmtId="217" formatCode="0.000_);\(0.000\)"/>
    <numFmt numFmtId="218" formatCode="0.0000_);\(0.0000\)"/>
    <numFmt numFmtId="219" formatCode="0.00000_);\(0.00000\)"/>
    <numFmt numFmtId="220" formatCode="0.000000_);\(0.000000\)"/>
    <numFmt numFmtId="221" formatCode="0.0000000_);\(0.0000000\)"/>
    <numFmt numFmtId="222" formatCode="0.00000000_);\(0.00000000\)"/>
    <numFmt numFmtId="223" formatCode="0.000000000_);\(0.000000000\)"/>
    <numFmt numFmtId="224" formatCode="0.000000"/>
    <numFmt numFmtId="225" formatCode="_-* #,##0.000_-;\-* #,##0.000_-;_-* &quot;-&quot;???_-;_-@_-"/>
    <numFmt numFmtId="226" formatCode="0.000000000000000"/>
    <numFmt numFmtId="227" formatCode="#,##0.00000;\-#,##0.00000"/>
    <numFmt numFmtId="228" formatCode="#,##0.000000;\-#,##0.000000"/>
    <numFmt numFmtId="229" formatCode="#,##0_ ;\-#,##0\ "/>
    <numFmt numFmtId="230" formatCode="#,##0.0000000"/>
    <numFmt numFmtId="231" formatCode="#,##0.00000000"/>
    <numFmt numFmtId="232" formatCode="_(* #,##0.0000000_);_(* \(#,##0.0000000\);_(* &quot;-&quot;??_);_(@_)"/>
    <numFmt numFmtId="233" formatCode="_(* #,##0.00000000_);_(* \(#,##0.00000000\);_(* &quot;-&quot;??_);_(@_)"/>
    <numFmt numFmtId="234" formatCode="_(* #,##0.000000000_);_(* \(#,##0.000000000\);_(* &quot;-&quot;??_);_(@_)"/>
    <numFmt numFmtId="235" formatCode="#,##0.00000_);\(#,##0.00000\)"/>
    <numFmt numFmtId="236" formatCode="#,##0.0000_);\(#,##0.0000\)"/>
    <numFmt numFmtId="237" formatCode="#,##0.0_ ;\-#,##0.0\ "/>
    <numFmt numFmtId="238" formatCode="#,##0.00_ ;\-#,##0.00\ "/>
    <numFmt numFmtId="239" formatCode="#,##0.000_ ;\-#,##0.000\ "/>
    <numFmt numFmtId="240" formatCode="#,##0.0000_ ;\-#,##0.0000\ "/>
    <numFmt numFmtId="241" formatCode="0.00000000000000000"/>
    <numFmt numFmtId="242" formatCode="_-* #,##0.0000_-;\-* #,##0.0000_-;_-* &quot;-&quot;????_-;_-@_-"/>
    <numFmt numFmtId="243" formatCode="_-* #,##0.000_-;\-* #,##0.000_-;_-* &quot;-&quot;??_-;_-@_-"/>
    <numFmt numFmtId="244" formatCode="_-* #,##0.0000_-;\-* #,##0.0000_-;_-* &quot;-&quot;??_-;_-@_-"/>
    <numFmt numFmtId="245" formatCode="_-* #,##0.00000_-;\-* #,##0.00000_-;_-* &quot;-&quot;??_-;_-@_-"/>
    <numFmt numFmtId="246" formatCode="_-* #,##0.000000_-;\-* #,##0.000000_-;_-* &quot;-&quot;??_-;_-@_-"/>
    <numFmt numFmtId="247" formatCode="#,##0.0000000;\-#,##0.0000000"/>
    <numFmt numFmtId="248" formatCode="#,##0.00000000;\-#,##0.00000000"/>
    <numFmt numFmtId="249" formatCode="#,##0.000000_);\(#,##0.000000\)"/>
    <numFmt numFmtId="250" formatCode="#,##0.00000000_);\(#,##0.00000000\)"/>
    <numFmt numFmtId="251" formatCode="#,##0.0000000_);\(#,##0.0000000\)"/>
    <numFmt numFmtId="252" formatCode="#,##0.0000000000_);\(#,##0.0000000000\)"/>
  </numFmts>
  <fonts count="2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2"/>
      <color indexed="12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2"/>
      <color indexed="17"/>
      <name val="Times New Roman"/>
      <family val="1"/>
    </font>
    <font>
      <sz val="12"/>
      <color indexed="14"/>
      <name val="Arial"/>
      <family val="0"/>
    </font>
    <font>
      <sz val="12"/>
      <color indexed="14"/>
      <name val="Times New Roman"/>
      <family val="0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21"/>
      <name val="Times New Roman"/>
      <family val="1"/>
    </font>
    <font>
      <sz val="12"/>
      <color indexed="62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7" fillId="0" borderId="1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183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left"/>
    </xf>
    <xf numFmtId="182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/>
    </xf>
    <xf numFmtId="182" fontId="5" fillId="0" borderId="0" xfId="15" applyNumberFormat="1" applyFont="1" applyAlignment="1">
      <alignment/>
    </xf>
    <xf numFmtId="182" fontId="7" fillId="0" borderId="0" xfId="15" applyNumberFormat="1" applyFont="1" applyAlignment="1">
      <alignment/>
    </xf>
    <xf numFmtId="182" fontId="7" fillId="0" borderId="2" xfId="15" applyNumberFormat="1" applyFont="1" applyBorder="1" applyAlignment="1">
      <alignment/>
    </xf>
    <xf numFmtId="182" fontId="7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43" fontId="12" fillId="0" borderId="0" xfId="15" applyFont="1" applyAlignment="1">
      <alignment/>
    </xf>
    <xf numFmtId="37" fontId="12" fillId="0" borderId="0" xfId="0" applyNumberFormat="1" applyFont="1" applyAlignment="1">
      <alignment horizontal="center"/>
    </xf>
    <xf numFmtId="15" fontId="12" fillId="0" borderId="0" xfId="0" applyNumberFormat="1" applyFont="1" applyAlignment="1">
      <alignment horizontal="center"/>
    </xf>
    <xf numFmtId="3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37" fontId="12" fillId="0" borderId="0" xfId="0" applyNumberFormat="1" applyFont="1" applyBorder="1" applyAlignment="1">
      <alignment/>
    </xf>
    <xf numFmtId="37" fontId="7" fillId="0" borderId="1" xfId="0" applyNumberFormat="1" applyFont="1" applyBorder="1" applyAlignment="1">
      <alignment/>
    </xf>
    <xf numFmtId="37" fontId="12" fillId="0" borderId="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182" fontId="7" fillId="0" borderId="3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182" fontId="7" fillId="0" borderId="0" xfId="15" applyNumberFormat="1" applyFont="1" applyAlignment="1">
      <alignment/>
    </xf>
    <xf numFmtId="3" fontId="1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82" fontId="7" fillId="0" borderId="0" xfId="15" applyNumberFormat="1" applyFont="1" applyAlignment="1">
      <alignment horizontal="center"/>
    </xf>
    <xf numFmtId="182" fontId="7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3" fontId="7" fillId="0" borderId="0" xfId="0" applyNumberFormat="1" applyFont="1" applyAlignment="1">
      <alignment horizontal="left"/>
    </xf>
    <xf numFmtId="189" fontId="6" fillId="0" borderId="0" xfId="0" applyNumberFormat="1" applyFont="1" applyAlignment="1">
      <alignment/>
    </xf>
    <xf numFmtId="189" fontId="1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82" fontId="7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left"/>
    </xf>
    <xf numFmtId="189" fontId="15" fillId="0" borderId="0" xfId="0" applyNumberFormat="1" applyFont="1" applyAlignment="1">
      <alignment/>
    </xf>
    <xf numFmtId="43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right"/>
    </xf>
    <xf numFmtId="43" fontId="7" fillId="0" borderId="0" xfId="0" applyNumberFormat="1" applyFont="1" applyFill="1" applyBorder="1" applyAlignment="1">
      <alignment/>
    </xf>
    <xf numFmtId="182" fontId="7" fillId="0" borderId="0" xfId="15" applyNumberFormat="1" applyFont="1" applyBorder="1" applyAlignment="1">
      <alignment/>
    </xf>
    <xf numFmtId="182" fontId="5" fillId="0" borderId="0" xfId="15" applyNumberFormat="1" applyFont="1" applyBorder="1" applyAlignment="1">
      <alignment/>
    </xf>
    <xf numFmtId="196" fontId="7" fillId="0" borderId="0" xfId="0" applyNumberFormat="1" applyFont="1" applyAlignment="1">
      <alignment/>
    </xf>
    <xf numFmtId="182" fontId="20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82" fontId="20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82" fontId="19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215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182" fontId="12" fillId="0" borderId="0" xfId="15" applyNumberFormat="1" applyFont="1" applyAlignment="1">
      <alignment/>
    </xf>
    <xf numFmtId="182" fontId="11" fillId="0" borderId="0" xfId="15" applyNumberFormat="1" applyFont="1" applyAlignment="1">
      <alignment/>
    </xf>
    <xf numFmtId="182" fontId="12" fillId="0" borderId="3" xfId="15" applyNumberFormat="1" applyFont="1" applyBorder="1" applyAlignment="1">
      <alignment/>
    </xf>
    <xf numFmtId="229" fontId="5" fillId="0" borderId="0" xfId="15" applyNumberFormat="1" applyFont="1" applyAlignment="1">
      <alignment/>
    </xf>
    <xf numFmtId="229" fontId="5" fillId="0" borderId="0" xfId="15" applyNumberFormat="1" applyFont="1" applyBorder="1" applyAlignment="1">
      <alignment/>
    </xf>
    <xf numFmtId="229" fontId="7" fillId="0" borderId="0" xfId="15" applyNumberFormat="1" applyFont="1" applyBorder="1" applyAlignment="1">
      <alignment/>
    </xf>
    <xf numFmtId="195" fontId="7" fillId="0" borderId="0" xfId="0" applyNumberFormat="1" applyFont="1" applyBorder="1" applyAlignment="1">
      <alignment/>
    </xf>
    <xf numFmtId="195" fontId="7" fillId="0" borderId="0" xfId="0" applyNumberFormat="1" applyFont="1" applyAlignment="1">
      <alignment/>
    </xf>
    <xf numFmtId="219" fontId="7" fillId="0" borderId="0" xfId="0" applyNumberFormat="1" applyFont="1" applyAlignment="1">
      <alignment/>
    </xf>
    <xf numFmtId="178" fontId="7" fillId="0" borderId="0" xfId="0" applyNumberFormat="1" applyFont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 quotePrefix="1">
      <alignment horizontal="center"/>
    </xf>
    <xf numFmtId="182" fontId="7" fillId="0" borderId="1" xfId="0" applyNumberFormat="1" applyFont="1" applyBorder="1" applyAlignment="1">
      <alignment/>
    </xf>
    <xf numFmtId="182" fontId="7" fillId="0" borderId="0" xfId="15" applyNumberFormat="1" applyFont="1" applyBorder="1" applyAlignment="1">
      <alignment horizontal="center"/>
    </xf>
    <xf numFmtId="178" fontId="7" fillId="0" borderId="0" xfId="0" applyNumberFormat="1" applyFont="1" applyBorder="1" applyAlignment="1">
      <alignment/>
    </xf>
    <xf numFmtId="43" fontId="13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/>
    </xf>
    <xf numFmtId="182" fontId="13" fillId="0" borderId="0" xfId="0" applyNumberFormat="1" applyFont="1" applyFill="1" applyBorder="1" applyAlignment="1">
      <alignment/>
    </xf>
    <xf numFmtId="182" fontId="12" fillId="0" borderId="0" xfId="15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230" fontId="7" fillId="0" borderId="0" xfId="0" applyNumberFormat="1" applyFont="1" applyAlignment="1">
      <alignment/>
    </xf>
    <xf numFmtId="200" fontId="7" fillId="0" borderId="0" xfId="0" applyNumberFormat="1" applyFont="1" applyAlignment="1">
      <alignment/>
    </xf>
    <xf numFmtId="197" fontId="7" fillId="0" borderId="0" xfId="0" applyNumberFormat="1" applyFont="1" applyBorder="1" applyAlignment="1">
      <alignment/>
    </xf>
    <xf numFmtId="214" fontId="7" fillId="0" borderId="0" xfId="0" applyNumberFormat="1" applyFont="1" applyBorder="1" applyAlignment="1">
      <alignment/>
    </xf>
    <xf numFmtId="246" fontId="7" fillId="0" borderId="0" xfId="0" applyNumberFormat="1" applyFont="1" applyAlignment="1">
      <alignment/>
    </xf>
    <xf numFmtId="232" fontId="7" fillId="0" borderId="0" xfId="0" applyNumberFormat="1" applyFont="1" applyAlignment="1">
      <alignment/>
    </xf>
    <xf numFmtId="248" fontId="7" fillId="0" borderId="0" xfId="0" applyNumberFormat="1" applyFont="1" applyBorder="1" applyAlignment="1">
      <alignment/>
    </xf>
    <xf numFmtId="228" fontId="12" fillId="0" borderId="0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/>
    </xf>
    <xf numFmtId="182" fontId="5" fillId="0" borderId="4" xfId="0" applyNumberFormat="1" applyFont="1" applyBorder="1" applyAlignment="1">
      <alignment/>
    </xf>
    <xf numFmtId="182" fontId="7" fillId="0" borderId="5" xfId="0" applyNumberFormat="1" applyFont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37" fontId="7" fillId="0" borderId="0" xfId="15" applyNumberFormat="1" applyFont="1" applyBorder="1" applyAlignment="1">
      <alignment/>
    </xf>
    <xf numFmtId="37" fontId="7" fillId="0" borderId="0" xfId="0" applyNumberFormat="1" applyFont="1" applyFill="1" applyAlignment="1">
      <alignment/>
    </xf>
    <xf numFmtId="37" fontId="7" fillId="0" borderId="1" xfId="0" applyNumberFormat="1" applyFont="1" applyFill="1" applyBorder="1" applyAlignment="1">
      <alignment/>
    </xf>
    <xf numFmtId="195" fontId="7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215" fontId="7" fillId="0" borderId="0" xfId="0" applyNumberFormat="1" applyFont="1" applyAlignment="1">
      <alignment/>
    </xf>
    <xf numFmtId="206" fontId="7" fillId="0" borderId="0" xfId="0" applyNumberFormat="1" applyFont="1" applyAlignment="1">
      <alignment/>
    </xf>
    <xf numFmtId="182" fontId="7" fillId="0" borderId="0" xfId="0" applyNumberFormat="1" applyFont="1" applyAlignment="1">
      <alignment horizontal="center"/>
    </xf>
    <xf numFmtId="229" fontId="7" fillId="0" borderId="0" xfId="15" applyNumberFormat="1" applyFont="1" applyAlignment="1">
      <alignment/>
    </xf>
    <xf numFmtId="182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222" fontId="7" fillId="0" borderId="0" xfId="0" applyNumberFormat="1" applyFont="1" applyAlignment="1">
      <alignment/>
    </xf>
    <xf numFmtId="43" fontId="7" fillId="0" borderId="0" xfId="0" applyNumberFormat="1" applyFont="1" applyFill="1" applyAlignment="1">
      <alignment/>
    </xf>
    <xf numFmtId="183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82" fontId="7" fillId="0" borderId="0" xfId="0" applyNumberFormat="1" applyFont="1" applyFill="1" applyBorder="1" applyAlignment="1">
      <alignment/>
    </xf>
    <xf numFmtId="182" fontId="7" fillId="0" borderId="1" xfId="0" applyNumberFormat="1" applyFont="1" applyFill="1" applyBorder="1" applyAlignment="1">
      <alignment/>
    </xf>
    <xf numFmtId="182" fontId="7" fillId="0" borderId="1" xfId="0" applyNumberFormat="1" applyFont="1" applyFill="1" applyBorder="1" applyAlignment="1">
      <alignment/>
    </xf>
    <xf numFmtId="178" fontId="7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7" fontId="7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center"/>
    </xf>
    <xf numFmtId="182" fontId="7" fillId="0" borderId="5" xfId="0" applyNumberFormat="1" applyFont="1" applyBorder="1" applyAlignment="1">
      <alignment/>
    </xf>
    <xf numFmtId="182" fontId="7" fillId="0" borderId="5" xfId="0" applyNumberFormat="1" applyFont="1" applyFill="1" applyBorder="1" applyAlignment="1">
      <alignment/>
    </xf>
    <xf numFmtId="182" fontId="7" fillId="0" borderId="5" xfId="0" applyNumberFormat="1" applyFont="1" applyFill="1" applyBorder="1" applyAlignment="1">
      <alignment/>
    </xf>
    <xf numFmtId="229" fontId="7" fillId="0" borderId="0" xfId="15" applyNumberFormat="1" applyFont="1" applyBorder="1" applyAlignment="1">
      <alignment horizontal="right"/>
    </xf>
    <xf numFmtId="0" fontId="7" fillId="0" borderId="0" xfId="0" applyNumberFormat="1" applyFont="1" applyAlignment="1">
      <alignment horizontal="right"/>
    </xf>
    <xf numFmtId="182" fontId="7" fillId="0" borderId="0" xfId="15" applyNumberFormat="1" applyFont="1" applyAlignment="1">
      <alignment horizontal="right"/>
    </xf>
    <xf numFmtId="182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82" fontId="7" fillId="0" borderId="0" xfId="15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43" fontId="7" fillId="0" borderId="0" xfId="15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43" fontId="7" fillId="0" borderId="0" xfId="15" applyFont="1" applyBorder="1" applyAlignment="1" quotePrefix="1">
      <alignment horizontal="right"/>
    </xf>
    <xf numFmtId="0" fontId="7" fillId="0" borderId="0" xfId="0" applyFont="1" applyBorder="1" applyAlignment="1">
      <alignment/>
    </xf>
    <xf numFmtId="18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/>
    </xf>
    <xf numFmtId="182" fontId="12" fillId="0" borderId="0" xfId="0" applyNumberFormat="1" applyFont="1" applyAlignment="1">
      <alignment horizontal="center"/>
    </xf>
    <xf numFmtId="182" fontId="7" fillId="0" borderId="1" xfId="15" applyNumberFormat="1" applyFont="1" applyBorder="1" applyAlignment="1">
      <alignment/>
    </xf>
    <xf numFmtId="37" fontId="7" fillId="0" borderId="0" xfId="15" applyNumberFormat="1" applyFont="1" applyFill="1" applyAlignment="1">
      <alignment/>
    </xf>
    <xf numFmtId="37" fontId="12" fillId="0" borderId="0" xfId="15" applyNumberFormat="1" applyFont="1" applyFill="1" applyAlignment="1">
      <alignment/>
    </xf>
    <xf numFmtId="37" fontId="12" fillId="0" borderId="0" xfId="15" applyNumberFormat="1" applyFont="1" applyAlignment="1">
      <alignment/>
    </xf>
    <xf numFmtId="37" fontId="12" fillId="0" borderId="3" xfId="15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182" fontId="7" fillId="0" borderId="1" xfId="0" applyNumberFormat="1" applyFont="1" applyBorder="1" applyAlignment="1">
      <alignment horizontal="right"/>
    </xf>
    <xf numFmtId="43" fontId="7" fillId="0" borderId="0" xfId="15" applyFont="1" applyBorder="1" applyAlignment="1">
      <alignment horizontal="right"/>
    </xf>
    <xf numFmtId="182" fontId="7" fillId="0" borderId="1" xfId="15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3" fontId="22" fillId="0" borderId="0" xfId="0" applyNumberFormat="1" applyFont="1" applyAlignment="1">
      <alignment horizontal="left"/>
    </xf>
    <xf numFmtId="182" fontId="7" fillId="0" borderId="1" xfId="15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43" fontId="7" fillId="0" borderId="0" xfId="0" applyNumberFormat="1" applyFont="1" applyFill="1" applyBorder="1" applyAlignment="1">
      <alignment/>
    </xf>
    <xf numFmtId="37" fontId="7" fillId="0" borderId="0" xfId="15" applyNumberFormat="1" applyFont="1" applyAlignment="1">
      <alignment/>
    </xf>
    <xf numFmtId="43" fontId="7" fillId="0" borderId="0" xfId="15" applyFont="1" applyFill="1" applyAlignment="1">
      <alignment/>
    </xf>
    <xf numFmtId="182" fontId="7" fillId="0" borderId="0" xfId="15" applyNumberFormat="1" applyFont="1" applyFill="1" applyAlignment="1">
      <alignment/>
    </xf>
    <xf numFmtId="37" fontId="7" fillId="0" borderId="1" xfId="15" applyNumberFormat="1" applyFont="1" applyFill="1" applyBorder="1" applyAlignment="1">
      <alignment/>
    </xf>
    <xf numFmtId="37" fontId="7" fillId="0" borderId="6" xfId="15" applyNumberFormat="1" applyFont="1" applyFill="1" applyBorder="1" applyAlignment="1">
      <alignment/>
    </xf>
    <xf numFmtId="182" fontId="7" fillId="0" borderId="6" xfId="15" applyNumberFormat="1" applyFont="1" applyFill="1" applyBorder="1" applyAlignment="1">
      <alignment/>
    </xf>
    <xf numFmtId="43" fontId="7" fillId="0" borderId="7" xfId="15" applyFont="1" applyFill="1" applyBorder="1" applyAlignment="1">
      <alignment/>
    </xf>
    <xf numFmtId="182" fontId="7" fillId="0" borderId="7" xfId="15" applyNumberFormat="1" applyFont="1" applyFill="1" applyBorder="1" applyAlignment="1">
      <alignment/>
    </xf>
    <xf numFmtId="37" fontId="7" fillId="0" borderId="7" xfId="15" applyNumberFormat="1" applyFont="1" applyFill="1" applyBorder="1" applyAlignment="1">
      <alignment/>
    </xf>
    <xf numFmtId="182" fontId="7" fillId="0" borderId="7" xfId="15" applyNumberFormat="1" applyFont="1" applyBorder="1" applyAlignment="1">
      <alignment/>
    </xf>
    <xf numFmtId="37" fontId="7" fillId="0" borderId="8" xfId="15" applyNumberFormat="1" applyFont="1" applyFill="1" applyBorder="1" applyAlignment="1">
      <alignment/>
    </xf>
    <xf numFmtId="182" fontId="7" fillId="0" borderId="8" xfId="15" applyNumberFormat="1" applyFont="1" applyBorder="1" applyAlignment="1">
      <alignment/>
    </xf>
    <xf numFmtId="37" fontId="7" fillId="0" borderId="6" xfId="15" applyNumberFormat="1" applyFont="1" applyBorder="1" applyAlignment="1">
      <alignment/>
    </xf>
    <xf numFmtId="182" fontId="7" fillId="0" borderId="6" xfId="15" applyNumberFormat="1" applyFont="1" applyBorder="1" applyAlignment="1">
      <alignment/>
    </xf>
    <xf numFmtId="37" fontId="7" fillId="0" borderId="7" xfId="15" applyNumberFormat="1" applyFont="1" applyBorder="1" applyAlignment="1">
      <alignment/>
    </xf>
    <xf numFmtId="43" fontId="7" fillId="0" borderId="7" xfId="15" applyFont="1" applyBorder="1" applyAlignment="1">
      <alignment/>
    </xf>
    <xf numFmtId="37" fontId="7" fillId="0" borderId="8" xfId="15" applyNumberFormat="1" applyFont="1" applyBorder="1" applyAlignment="1">
      <alignment/>
    </xf>
    <xf numFmtId="0" fontId="7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bfin03\corp%20finance\Corp%20Finance\Group%20Accounts%202003\Dec03-Audited\Dec03%20-%20Group%20Consol%20Account-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"/>
      <sheetName val="Journal3"/>
      <sheetName val="Journal2"/>
      <sheetName val="Journal1"/>
      <sheetName val="Fin Stat"/>
      <sheetName val="Interco Turnover"/>
      <sheetName val="Interco Oth Income"/>
      <sheetName val="Interco Balance"/>
    </sheetNames>
    <sheetDataSet>
      <sheetData sheetId="4">
        <row r="63">
          <cell r="J63">
            <v>39000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59"/>
  <sheetViews>
    <sheetView workbookViewId="0" topLeftCell="A55">
      <selection activeCell="A64" sqref="A64"/>
    </sheetView>
  </sheetViews>
  <sheetFormatPr defaultColWidth="9.140625" defaultRowHeight="12.75"/>
  <cols>
    <col min="1" max="1" width="6.00390625" style="13" customWidth="1"/>
    <col min="2" max="2" width="3.7109375" style="13" customWidth="1"/>
    <col min="3" max="3" width="32.28125" style="13" customWidth="1"/>
    <col min="4" max="4" width="5.57421875" style="13" customWidth="1"/>
    <col min="5" max="5" width="10.421875" style="13" customWidth="1"/>
    <col min="6" max="6" width="1.1484375" style="13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3" customWidth="1"/>
    <col min="11" max="11" width="14.57421875" style="13" customWidth="1"/>
    <col min="12" max="12" width="1.1484375" style="13" customWidth="1"/>
    <col min="13" max="13" width="14.421875" style="13" customWidth="1"/>
    <col min="14" max="14" width="1.1484375" style="13" hidden="1" customWidth="1"/>
    <col min="15" max="15" width="12.7109375" style="13" customWidth="1"/>
    <col min="16" max="16" width="11.8515625" style="13" customWidth="1"/>
    <col min="17" max="16384" width="12.421875" style="13" customWidth="1"/>
  </cols>
  <sheetData>
    <row r="1" spans="1:16" ht="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7"/>
      <c r="M1" s="7"/>
      <c r="N1" s="7"/>
      <c r="O1" s="7"/>
      <c r="P1" s="7"/>
    </row>
    <row r="2" spans="1:16" ht="20.25">
      <c r="A2" s="196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43" ht="15" customHeight="1">
      <c r="A3" s="147" t="s">
        <v>185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</row>
    <row r="4" spans="1:243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16" ht="15.75">
      <c r="A5" s="7" t="s">
        <v>186</v>
      </c>
      <c r="B5" s="7"/>
      <c r="C5" s="7"/>
      <c r="D5" s="7"/>
      <c r="E5" s="7"/>
      <c r="F5" s="7"/>
      <c r="J5" s="7"/>
      <c r="K5" s="7"/>
      <c r="L5" s="7"/>
      <c r="M5" s="7"/>
      <c r="N5" s="7"/>
      <c r="O5" s="7"/>
      <c r="P5" s="7"/>
    </row>
    <row r="6" spans="1:243" ht="15.75">
      <c r="A6" s="7"/>
      <c r="B6" s="7"/>
      <c r="C6" s="7"/>
      <c r="D6" s="7"/>
      <c r="E6" s="7"/>
      <c r="F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</row>
    <row r="7" spans="1:243" ht="15.75">
      <c r="A7" s="74" t="s">
        <v>126</v>
      </c>
      <c r="B7" s="7"/>
      <c r="C7" s="7"/>
      <c r="D7" s="7"/>
      <c r="E7" s="7"/>
      <c r="F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ht="15.75">
      <c r="A8" s="7"/>
      <c r="B8" s="7"/>
      <c r="C8" s="7"/>
      <c r="D8" s="7"/>
      <c r="E8" s="7"/>
      <c r="F8" s="7"/>
      <c r="H8" s="21"/>
      <c r="I8" s="21"/>
      <c r="J8" s="7"/>
      <c r="K8" s="21"/>
      <c r="L8" s="21"/>
      <c r="M8" s="2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</row>
    <row r="9" spans="1:243" ht="15.75">
      <c r="A9" s="7"/>
      <c r="B9" s="7"/>
      <c r="C9" s="7"/>
      <c r="D9" s="7"/>
      <c r="E9" s="7"/>
      <c r="F9" s="7"/>
      <c r="G9" s="18" t="s">
        <v>77</v>
      </c>
      <c r="H9" s="74"/>
      <c r="I9" s="18" t="s">
        <v>78</v>
      </c>
      <c r="J9" s="74"/>
      <c r="K9" s="18" t="s">
        <v>77</v>
      </c>
      <c r="L9" s="74"/>
      <c r="M9" s="18" t="s">
        <v>78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</row>
    <row r="10" spans="1:243" ht="15.75">
      <c r="A10" s="7"/>
      <c r="B10" s="7"/>
      <c r="C10" s="148"/>
      <c r="D10" s="7"/>
      <c r="E10" s="7"/>
      <c r="F10" s="7"/>
      <c r="G10" s="18" t="s">
        <v>149</v>
      </c>
      <c r="H10" s="18"/>
      <c r="I10" s="18" t="s">
        <v>149</v>
      </c>
      <c r="J10" s="18"/>
      <c r="K10" s="18" t="s">
        <v>20</v>
      </c>
      <c r="L10" s="18"/>
      <c r="M10" s="18" t="s">
        <v>20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</row>
    <row r="11" spans="1:243" ht="15.75">
      <c r="A11" s="7"/>
      <c r="B11" s="7"/>
      <c r="C11" s="7"/>
      <c r="D11" s="7"/>
      <c r="E11" s="7"/>
      <c r="F11" s="7"/>
      <c r="G11" s="18" t="s">
        <v>79</v>
      </c>
      <c r="H11" s="18"/>
      <c r="I11" s="18" t="s">
        <v>79</v>
      </c>
      <c r="J11" s="18"/>
      <c r="K11" s="18" t="s">
        <v>79</v>
      </c>
      <c r="L11" s="18"/>
      <c r="M11" s="18" t="s">
        <v>79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</row>
    <row r="12" spans="1:243" ht="15.75">
      <c r="A12" s="7"/>
      <c r="B12" s="7"/>
      <c r="C12" s="126"/>
      <c r="D12" s="7"/>
      <c r="E12" s="7"/>
      <c r="F12" s="7"/>
      <c r="G12" s="18" t="s">
        <v>12</v>
      </c>
      <c r="H12" s="18"/>
      <c r="I12" s="18" t="s">
        <v>13</v>
      </c>
      <c r="J12" s="18"/>
      <c r="K12" s="18" t="s">
        <v>12</v>
      </c>
      <c r="L12" s="18"/>
      <c r="M12" s="18" t="s">
        <v>13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</row>
    <row r="13" spans="1:243" ht="15.75">
      <c r="A13" s="7"/>
      <c r="B13" s="7"/>
      <c r="C13" s="149"/>
      <c r="D13" s="7"/>
      <c r="E13" s="18" t="s">
        <v>134</v>
      </c>
      <c r="F13" s="7"/>
      <c r="G13" s="18" t="s">
        <v>80</v>
      </c>
      <c r="H13" s="18"/>
      <c r="I13" s="18" t="s">
        <v>80</v>
      </c>
      <c r="J13" s="18"/>
      <c r="K13" s="18" t="s">
        <v>80</v>
      </c>
      <c r="L13" s="18"/>
      <c r="M13" s="18" t="s">
        <v>80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</row>
    <row r="14" spans="1:243" ht="15.75">
      <c r="A14" s="7"/>
      <c r="B14" s="7"/>
      <c r="C14" s="149"/>
      <c r="D14" s="7"/>
      <c r="E14" s="18"/>
      <c r="F14" s="7"/>
      <c r="G14" s="185"/>
      <c r="H14" s="18"/>
      <c r="I14" s="18" t="s">
        <v>181</v>
      </c>
      <c r="J14" s="18"/>
      <c r="K14" s="18"/>
      <c r="L14" s="18"/>
      <c r="M14" s="18" t="s">
        <v>181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</row>
    <row r="15" spans="1:243" ht="15.75">
      <c r="A15" s="7"/>
      <c r="B15" s="7"/>
      <c r="C15" s="7"/>
      <c r="D15" s="7"/>
      <c r="E15" s="21"/>
      <c r="F15" s="7"/>
      <c r="G15" s="2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</row>
    <row r="16" spans="1:243" ht="15.75">
      <c r="A16" s="7"/>
      <c r="B16" s="7" t="s">
        <v>81</v>
      </c>
      <c r="E16" s="21" t="s">
        <v>111</v>
      </c>
      <c r="F16" s="7"/>
      <c r="G16" s="65">
        <v>8579.74694</v>
      </c>
      <c r="H16" s="24"/>
      <c r="I16" s="24">
        <v>9064.05452</v>
      </c>
      <c r="J16" s="24"/>
      <c r="K16" s="24">
        <v>8579.74694</v>
      </c>
      <c r="L16" s="24"/>
      <c r="M16" s="24">
        <v>9064.05452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</row>
    <row r="17" spans="1:243" ht="15.75">
      <c r="A17" s="7"/>
      <c r="B17" s="7"/>
      <c r="E17" s="21"/>
      <c r="F17" s="7"/>
      <c r="G17" s="24"/>
      <c r="H17" s="24"/>
      <c r="I17" s="24"/>
      <c r="J17" s="24"/>
      <c r="K17" s="24"/>
      <c r="L17" s="24"/>
      <c r="M17" s="24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</row>
    <row r="18" spans="1:243" ht="15.75">
      <c r="A18" s="7"/>
      <c r="B18" s="7" t="s">
        <v>145</v>
      </c>
      <c r="E18" s="21"/>
      <c r="F18" s="7"/>
      <c r="G18" s="65">
        <v>-8919.92747</v>
      </c>
      <c r="H18" s="24"/>
      <c r="I18" s="24">
        <v>-9158.91396</v>
      </c>
      <c r="J18" s="24"/>
      <c r="K18" s="24">
        <v>-8919.92747</v>
      </c>
      <c r="L18" s="24"/>
      <c r="M18" s="24">
        <v>-9158.91396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</row>
    <row r="19" spans="1:243" ht="15.75">
      <c r="A19" s="7"/>
      <c r="B19" s="7"/>
      <c r="E19" s="7"/>
      <c r="F19" s="7"/>
      <c r="G19" s="24"/>
      <c r="H19" s="24"/>
      <c r="I19" s="24"/>
      <c r="J19" s="24"/>
      <c r="K19" s="24"/>
      <c r="L19" s="24"/>
      <c r="M19" s="2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</row>
    <row r="20" spans="1:243" ht="15.75">
      <c r="A20" s="7"/>
      <c r="B20" s="7" t="s">
        <v>82</v>
      </c>
      <c r="E20" s="7"/>
      <c r="F20" s="7"/>
      <c r="G20" s="186">
        <v>200.63845999999998</v>
      </c>
      <c r="H20" s="24"/>
      <c r="I20" s="114">
        <v>139.59845</v>
      </c>
      <c r="J20" s="150"/>
      <c r="K20" s="26">
        <v>200.63845999999998</v>
      </c>
      <c r="L20" s="24"/>
      <c r="M20" s="26">
        <v>139.59845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</row>
    <row r="21" spans="1:243" ht="15.75">
      <c r="A21" s="7"/>
      <c r="B21" s="7"/>
      <c r="E21" s="7"/>
      <c r="F21" s="7"/>
      <c r="G21" s="24"/>
      <c r="H21" s="24"/>
      <c r="I21" s="24"/>
      <c r="J21" s="24"/>
      <c r="K21" s="24"/>
      <c r="L21" s="24"/>
      <c r="M21" s="24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</row>
    <row r="22" spans="1:243" ht="15.75">
      <c r="A22" s="7"/>
      <c r="B22" s="7" t="s">
        <v>21</v>
      </c>
      <c r="E22" s="7"/>
      <c r="F22" s="7"/>
      <c r="G22" s="65">
        <v>-139.44206999999966</v>
      </c>
      <c r="H22" s="24"/>
      <c r="I22" s="24">
        <v>44.73900999999984</v>
      </c>
      <c r="J22" s="24"/>
      <c r="K22" s="24">
        <v>-139.44206999999966</v>
      </c>
      <c r="L22" s="24"/>
      <c r="M22" s="65">
        <v>44.73900999999984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</row>
    <row r="23" spans="1:243" ht="15.75">
      <c r="A23" s="7"/>
      <c r="B23" s="7"/>
      <c r="E23" s="7"/>
      <c r="F23" s="7"/>
      <c r="G23" s="24"/>
      <c r="H23" s="24"/>
      <c r="I23" s="24"/>
      <c r="J23" s="24"/>
      <c r="K23" s="24"/>
      <c r="L23" s="24"/>
      <c r="M23" s="2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</row>
    <row r="24" spans="1:16" ht="15.75">
      <c r="A24" s="76"/>
      <c r="B24" s="7" t="s">
        <v>144</v>
      </c>
      <c r="E24" s="7"/>
      <c r="F24" s="7"/>
      <c r="G24" s="65">
        <v>-513.93502</v>
      </c>
      <c r="H24" s="24"/>
      <c r="I24" s="24">
        <v>-492.44762</v>
      </c>
      <c r="J24" s="24"/>
      <c r="K24" s="24">
        <v>-513.93502</v>
      </c>
      <c r="L24" s="24"/>
      <c r="M24" s="24">
        <v>-492.44762</v>
      </c>
      <c r="N24" s="7"/>
      <c r="O24" s="7"/>
      <c r="P24" s="7"/>
    </row>
    <row r="25" spans="1:16" ht="15.75">
      <c r="A25" s="76"/>
      <c r="B25" s="7"/>
      <c r="E25" s="7"/>
      <c r="F25" s="7"/>
      <c r="G25" s="24"/>
      <c r="H25" s="24"/>
      <c r="I25" s="24"/>
      <c r="J25" s="24"/>
      <c r="K25" s="24"/>
      <c r="L25" s="24"/>
      <c r="M25" s="24"/>
      <c r="N25" s="7"/>
      <c r="O25" s="7"/>
      <c r="P25" s="7"/>
    </row>
    <row r="26" spans="1:16" ht="15.75">
      <c r="A26" s="76"/>
      <c r="B26" s="7" t="s">
        <v>22</v>
      </c>
      <c r="E26" s="7"/>
      <c r="F26" s="7"/>
      <c r="G26" s="42">
        <v>-3.3532</v>
      </c>
      <c r="H26" s="24"/>
      <c r="I26" s="24">
        <v>1.026</v>
      </c>
      <c r="J26" s="24"/>
      <c r="K26" s="24">
        <v>-3.3532</v>
      </c>
      <c r="L26" s="152"/>
      <c r="M26" s="24">
        <v>1.026</v>
      </c>
      <c r="N26" s="7"/>
      <c r="O26" s="7"/>
      <c r="P26" s="7"/>
    </row>
    <row r="27" spans="1:16" ht="15.75">
      <c r="A27" s="76"/>
      <c r="B27" s="7"/>
      <c r="E27" s="7"/>
      <c r="F27" s="7"/>
      <c r="G27" s="24"/>
      <c r="H27" s="24"/>
      <c r="I27" s="24"/>
      <c r="J27" s="24"/>
      <c r="K27" s="24"/>
      <c r="L27" s="24"/>
      <c r="M27" s="151"/>
      <c r="N27" s="7"/>
      <c r="O27" s="7"/>
      <c r="P27" s="7"/>
    </row>
    <row r="28" spans="1:16" ht="15.75">
      <c r="A28" s="76"/>
      <c r="B28" s="7" t="s">
        <v>159</v>
      </c>
      <c r="E28" s="21"/>
      <c r="F28" s="7"/>
      <c r="G28" s="186">
        <v>2.27321</v>
      </c>
      <c r="H28" s="24"/>
      <c r="I28" s="114">
        <v>2.21399</v>
      </c>
      <c r="J28" s="150"/>
      <c r="K28" s="26">
        <v>2.27321</v>
      </c>
      <c r="L28" s="24"/>
      <c r="M28" s="26">
        <v>2.21399</v>
      </c>
      <c r="N28" s="7"/>
      <c r="O28" s="7"/>
      <c r="P28" s="7"/>
    </row>
    <row r="29" spans="1:16" ht="15.75">
      <c r="A29" s="76"/>
      <c r="B29" s="7"/>
      <c r="E29" s="7"/>
      <c r="F29" s="7"/>
      <c r="G29" s="24"/>
      <c r="H29" s="24"/>
      <c r="I29" s="24"/>
      <c r="J29" s="24"/>
      <c r="K29" s="24"/>
      <c r="L29" s="24"/>
      <c r="M29" s="24"/>
      <c r="N29" s="7"/>
      <c r="O29" s="109"/>
      <c r="P29" s="7"/>
    </row>
    <row r="30" spans="1:16" ht="15.75">
      <c r="A30" s="76"/>
      <c r="B30" s="7" t="s">
        <v>23</v>
      </c>
      <c r="E30" s="21" t="s">
        <v>111</v>
      </c>
      <c r="F30" s="7"/>
      <c r="G30" s="65">
        <v>-654.4570799999998</v>
      </c>
      <c r="H30" s="24"/>
      <c r="I30" s="24">
        <v>-444.4686200000001</v>
      </c>
      <c r="J30" s="24"/>
      <c r="K30" s="24">
        <v>-654.4570799999998</v>
      </c>
      <c r="L30" s="24"/>
      <c r="M30" s="24">
        <v>-444.4686200000001</v>
      </c>
      <c r="N30" s="7"/>
      <c r="O30" s="126"/>
      <c r="P30" s="7"/>
    </row>
    <row r="31" spans="1:16" ht="15.75">
      <c r="A31" s="76"/>
      <c r="B31" s="7"/>
      <c r="E31" s="7"/>
      <c r="F31" s="7"/>
      <c r="G31" s="24"/>
      <c r="H31" s="24"/>
      <c r="I31" s="24"/>
      <c r="J31" s="24"/>
      <c r="K31" s="24"/>
      <c r="L31" s="24"/>
      <c r="M31" s="24"/>
      <c r="N31" s="7"/>
      <c r="O31" s="7"/>
      <c r="P31" s="7"/>
    </row>
    <row r="32" spans="1:16" ht="15.75">
      <c r="A32" s="76"/>
      <c r="B32" s="7" t="s">
        <v>83</v>
      </c>
      <c r="E32" s="21" t="s">
        <v>112</v>
      </c>
      <c r="F32" s="21"/>
      <c r="G32" s="186">
        <v>95.77434</v>
      </c>
      <c r="H32" s="24"/>
      <c r="I32" s="114">
        <v>-73.709</v>
      </c>
      <c r="J32" s="24"/>
      <c r="K32" s="192">
        <v>95.77434</v>
      </c>
      <c r="L32" s="24"/>
      <c r="M32" s="114">
        <v>-73.709</v>
      </c>
      <c r="N32" s="7"/>
      <c r="O32" s="7"/>
      <c r="P32" s="7"/>
    </row>
    <row r="33" spans="1:16" ht="15.75">
      <c r="A33" s="76"/>
      <c r="B33" s="7"/>
      <c r="E33" s="7"/>
      <c r="F33" s="7"/>
      <c r="G33" s="24"/>
      <c r="H33" s="24"/>
      <c r="I33" s="24"/>
      <c r="J33" s="24"/>
      <c r="K33" s="24"/>
      <c r="L33" s="24"/>
      <c r="M33" s="24"/>
      <c r="N33" s="7"/>
      <c r="O33" s="7"/>
      <c r="P33" s="7"/>
    </row>
    <row r="34" spans="1:16" ht="15.75">
      <c r="A34" s="76"/>
      <c r="B34" s="7" t="s">
        <v>24</v>
      </c>
      <c r="E34" s="21"/>
      <c r="F34" s="21"/>
      <c r="G34" s="65">
        <v>-558.4827399999997</v>
      </c>
      <c r="H34" s="24"/>
      <c r="I34" s="24">
        <v>-518.4776200000001</v>
      </c>
      <c r="J34" s="24"/>
      <c r="K34" s="24">
        <v>-558.4827399999997</v>
      </c>
      <c r="L34" s="24"/>
      <c r="M34" s="24">
        <v>-518.0776200000001</v>
      </c>
      <c r="N34" s="7"/>
      <c r="O34" s="7"/>
      <c r="P34" s="7"/>
    </row>
    <row r="35" spans="1:14" ht="16.5" thickBot="1">
      <c r="A35" s="153"/>
      <c r="B35" s="7"/>
      <c r="G35" s="57"/>
      <c r="H35" s="24"/>
      <c r="I35" s="57"/>
      <c r="J35" s="24"/>
      <c r="K35" s="57"/>
      <c r="L35" s="24"/>
      <c r="M35" s="57"/>
      <c r="N35" s="7"/>
    </row>
    <row r="36" spans="1:14" ht="16.5" thickTop="1">
      <c r="A36" s="153"/>
      <c r="B36" s="7"/>
      <c r="G36" s="83"/>
      <c r="H36" s="24"/>
      <c r="I36" s="83"/>
      <c r="J36" s="24"/>
      <c r="K36" s="83"/>
      <c r="L36" s="24"/>
      <c r="M36" s="83"/>
      <c r="N36" s="7"/>
    </row>
    <row r="37" spans="1:14" ht="15.75">
      <c r="A37" s="153"/>
      <c r="B37" s="13" t="s">
        <v>168</v>
      </c>
      <c r="G37" s="24"/>
      <c r="H37" s="24"/>
      <c r="I37" s="24"/>
      <c r="J37" s="24"/>
      <c r="K37" s="24"/>
      <c r="L37" s="24"/>
      <c r="M37" s="24"/>
      <c r="N37" s="7"/>
    </row>
    <row r="38" spans="1:14" ht="15.75">
      <c r="A38" s="153"/>
      <c r="G38" s="24"/>
      <c r="H38" s="24"/>
      <c r="I38" s="24"/>
      <c r="J38" s="24"/>
      <c r="K38" s="24"/>
      <c r="L38" s="24"/>
      <c r="M38" s="24"/>
      <c r="N38" s="7"/>
    </row>
    <row r="39" spans="1:14" ht="15.75">
      <c r="A39" s="153"/>
      <c r="B39" s="13" t="s">
        <v>169</v>
      </c>
      <c r="G39" s="65">
        <v>-557.4747699999997</v>
      </c>
      <c r="H39" s="24"/>
      <c r="I39" s="24">
        <v>-519.0551600000001</v>
      </c>
      <c r="J39" s="24"/>
      <c r="K39" s="24">
        <v>-557.4747699999997</v>
      </c>
      <c r="L39" s="24"/>
      <c r="M39" s="24">
        <v>-519.0551600000001</v>
      </c>
      <c r="N39" s="7"/>
    </row>
    <row r="40" spans="1:14" ht="15.75">
      <c r="A40" s="153"/>
      <c r="G40" s="24"/>
      <c r="H40" s="24"/>
      <c r="I40" s="24"/>
      <c r="J40" s="24"/>
      <c r="K40" s="24"/>
      <c r="L40" s="24"/>
      <c r="M40" s="24"/>
      <c r="N40" s="7"/>
    </row>
    <row r="41" spans="1:14" ht="15.75">
      <c r="A41" s="153"/>
      <c r="B41" s="7" t="s">
        <v>84</v>
      </c>
      <c r="G41" s="186">
        <v>-0.60797</v>
      </c>
      <c r="H41" s="24"/>
      <c r="I41" s="114">
        <v>0.87754</v>
      </c>
      <c r="J41" s="24"/>
      <c r="K41" s="114">
        <v>-0.60797</v>
      </c>
      <c r="L41" s="24"/>
      <c r="M41" s="197">
        <v>0.87754</v>
      </c>
      <c r="N41" s="7"/>
    </row>
    <row r="42" spans="1:14" ht="15.75">
      <c r="A42" s="153"/>
      <c r="G42" s="24"/>
      <c r="H42" s="24"/>
      <c r="I42" s="24"/>
      <c r="J42" s="24"/>
      <c r="K42" s="24"/>
      <c r="L42" s="24"/>
      <c r="M42" s="24"/>
      <c r="N42" s="7"/>
    </row>
    <row r="43" spans="1:14" ht="15.75">
      <c r="A43" s="153"/>
      <c r="G43" s="65">
        <v>-558.4827399999997</v>
      </c>
      <c r="H43" s="24"/>
      <c r="I43" s="24">
        <v>-518.4776200000001</v>
      </c>
      <c r="J43" s="24"/>
      <c r="K43" s="24">
        <v>-558.4827399999997</v>
      </c>
      <c r="L43" s="24"/>
      <c r="M43" s="24">
        <v>-518.0776200000001</v>
      </c>
      <c r="N43" s="7"/>
    </row>
    <row r="44" spans="1:14" ht="16.5" thickBot="1">
      <c r="A44" s="153"/>
      <c r="G44" s="57"/>
      <c r="H44" s="24"/>
      <c r="I44" s="57"/>
      <c r="J44" s="24"/>
      <c r="K44" s="57"/>
      <c r="L44" s="24"/>
      <c r="M44" s="57"/>
      <c r="N44" s="7"/>
    </row>
    <row r="45" spans="1:14" ht="16.5" thickTop="1">
      <c r="A45" s="153"/>
      <c r="G45" s="83"/>
      <c r="H45" s="24"/>
      <c r="I45" s="24"/>
      <c r="J45" s="24"/>
      <c r="K45" s="24"/>
      <c r="L45" s="24"/>
      <c r="M45" s="24"/>
      <c r="N45" s="7"/>
    </row>
    <row r="46" spans="1:16" ht="15.75">
      <c r="A46" s="153"/>
      <c r="B46" s="13" t="s">
        <v>25</v>
      </c>
      <c r="E46" s="7"/>
      <c r="F46" s="7"/>
      <c r="G46" s="28"/>
      <c r="H46" s="28"/>
      <c r="I46" s="28"/>
      <c r="J46" s="28"/>
      <c r="K46" s="154"/>
      <c r="L46" s="28"/>
      <c r="M46" s="110"/>
      <c r="N46" s="7"/>
      <c r="O46" s="7"/>
      <c r="P46" s="7"/>
    </row>
    <row r="47" spans="1:16" ht="15.75">
      <c r="A47" s="153"/>
      <c r="E47" s="7"/>
      <c r="F47" s="7"/>
      <c r="G47" s="28"/>
      <c r="H47" s="28"/>
      <c r="I47" s="28"/>
      <c r="J47" s="28"/>
      <c r="K47" s="28"/>
      <c r="L47" s="28"/>
      <c r="M47" s="28"/>
      <c r="N47" s="7"/>
      <c r="O47" s="7"/>
      <c r="P47" s="7"/>
    </row>
    <row r="48" spans="1:16" ht="15.75">
      <c r="A48" s="153"/>
      <c r="B48" s="13" t="s">
        <v>85</v>
      </c>
      <c r="E48" s="21" t="s">
        <v>122</v>
      </c>
      <c r="F48" s="7"/>
      <c r="G48" s="155">
        <v>-1.1234568834850924</v>
      </c>
      <c r="H48" s="28"/>
      <c r="I48" s="29">
        <v>-1.0442592726728703</v>
      </c>
      <c r="J48" s="156"/>
      <c r="K48" s="155">
        <v>-1.1234568834850924</v>
      </c>
      <c r="L48" s="28"/>
      <c r="M48" s="29">
        <v>-1.0442592726728703</v>
      </c>
      <c r="N48" s="73"/>
      <c r="O48" s="7"/>
      <c r="P48" s="7"/>
    </row>
    <row r="49" spans="1:16" ht="15.75">
      <c r="A49" s="153"/>
      <c r="E49" s="21"/>
      <c r="F49" s="7"/>
      <c r="G49" s="29"/>
      <c r="H49" s="28"/>
      <c r="I49" s="29"/>
      <c r="J49" s="28"/>
      <c r="K49" s="29"/>
      <c r="L49" s="28"/>
      <c r="M49" s="29"/>
      <c r="N49" s="30"/>
      <c r="O49" s="7"/>
      <c r="P49" s="7"/>
    </row>
    <row r="50" spans="1:16" ht="15.75">
      <c r="A50" s="76"/>
      <c r="B50" s="7" t="s">
        <v>86</v>
      </c>
      <c r="E50" s="21" t="s">
        <v>122</v>
      </c>
      <c r="F50" s="7"/>
      <c r="G50" s="157" t="s">
        <v>114</v>
      </c>
      <c r="H50" s="31"/>
      <c r="I50" s="157" t="s">
        <v>114</v>
      </c>
      <c r="J50" s="31"/>
      <c r="K50" s="157" t="s">
        <v>114</v>
      </c>
      <c r="L50" s="31"/>
      <c r="M50" s="157" t="s">
        <v>114</v>
      </c>
      <c r="N50" s="7"/>
      <c r="O50" s="7"/>
      <c r="P50" s="7"/>
    </row>
    <row r="51" spans="1:16" ht="15.75">
      <c r="A51" s="76"/>
      <c r="B51" s="7"/>
      <c r="C51" s="7"/>
      <c r="D51" s="7"/>
      <c r="E51" s="7"/>
      <c r="F51" s="7"/>
      <c r="J51" s="7"/>
      <c r="K51" s="30"/>
      <c r="L51" s="7"/>
      <c r="M51" s="7"/>
      <c r="N51" s="7"/>
      <c r="O51" s="7"/>
      <c r="P51" s="7"/>
    </row>
    <row r="52" spans="1:16" ht="15.75">
      <c r="A52" s="76"/>
      <c r="B52" s="7"/>
      <c r="C52" s="7"/>
      <c r="D52" s="7"/>
      <c r="E52" s="7"/>
      <c r="F52" s="7"/>
      <c r="J52" s="7"/>
      <c r="K52" s="30"/>
      <c r="L52" s="7"/>
      <c r="M52" s="7"/>
      <c r="N52" s="7"/>
      <c r="O52" s="7"/>
      <c r="P52" s="7"/>
    </row>
    <row r="53" spans="1:16" ht="15.75">
      <c r="A53" s="76"/>
      <c r="B53" s="7" t="s">
        <v>180</v>
      </c>
      <c r="C53" s="7" t="s">
        <v>182</v>
      </c>
      <c r="D53" s="7"/>
      <c r="E53" s="7"/>
      <c r="F53" s="7"/>
      <c r="J53" s="7"/>
      <c r="K53" s="30"/>
      <c r="L53" s="7"/>
      <c r="M53" s="7"/>
      <c r="N53" s="7"/>
      <c r="O53" s="7"/>
      <c r="P53" s="7"/>
    </row>
    <row r="54" spans="1:16" ht="15.75">
      <c r="A54" s="76"/>
      <c r="B54" s="7"/>
      <c r="C54" s="7"/>
      <c r="D54" s="7"/>
      <c r="E54" s="7"/>
      <c r="F54" s="7"/>
      <c r="J54" s="7"/>
      <c r="K54" s="30"/>
      <c r="L54" s="7"/>
      <c r="M54" s="7"/>
      <c r="N54" s="7"/>
      <c r="O54" s="7"/>
      <c r="P54" s="7"/>
    </row>
    <row r="55" spans="2:16" ht="15.75">
      <c r="B55" s="74" t="s">
        <v>11</v>
      </c>
      <c r="C55" s="7"/>
      <c r="D55" s="7"/>
      <c r="E55" s="7"/>
      <c r="F55" s="7"/>
      <c r="G55" s="32"/>
      <c r="H55" s="32"/>
      <c r="I55" s="32"/>
      <c r="J55" s="32"/>
      <c r="K55" s="33"/>
      <c r="L55" s="32"/>
      <c r="M55" s="33"/>
      <c r="N55" s="7"/>
      <c r="O55" s="7"/>
      <c r="P55" s="7"/>
    </row>
    <row r="56" spans="2:16" s="56" customFormat="1" ht="15.75">
      <c r="B56" s="74" t="s">
        <v>187</v>
      </c>
      <c r="C56" s="74"/>
      <c r="D56" s="74"/>
      <c r="E56" s="74"/>
      <c r="F56" s="74"/>
      <c r="G56" s="198"/>
      <c r="H56" s="74"/>
      <c r="I56" s="198"/>
      <c r="J56" s="74"/>
      <c r="K56" s="118"/>
      <c r="L56" s="74"/>
      <c r="M56" s="118"/>
      <c r="N56" s="74"/>
      <c r="O56" s="74"/>
      <c r="P56" s="74"/>
    </row>
    <row r="57" spans="1:16" s="56" customFormat="1" ht="15.75">
      <c r="A57" s="36"/>
      <c r="B57" s="84"/>
      <c r="C57" s="74"/>
      <c r="D57" s="74"/>
      <c r="E57" s="23"/>
      <c r="F57" s="23"/>
      <c r="G57" s="98"/>
      <c r="H57" s="23"/>
      <c r="I57" s="98"/>
      <c r="J57" s="23"/>
      <c r="K57" s="119"/>
      <c r="L57" s="74"/>
      <c r="M57" s="120"/>
      <c r="N57" s="74"/>
      <c r="O57" s="74"/>
      <c r="P57" s="74"/>
    </row>
    <row r="58" spans="1:16" ht="15.75">
      <c r="A58" s="27"/>
      <c r="B58" s="76"/>
      <c r="C58" s="7"/>
      <c r="D58" s="7"/>
      <c r="E58" s="12"/>
      <c r="F58" s="12"/>
      <c r="G58" s="62"/>
      <c r="H58" s="12"/>
      <c r="I58" s="62"/>
      <c r="J58" s="12"/>
      <c r="K58" s="63"/>
      <c r="L58" s="7"/>
      <c r="M58" s="72"/>
      <c r="N58" s="7"/>
      <c r="O58" s="7"/>
      <c r="P58" s="7"/>
    </row>
    <row r="59" spans="1:16" ht="15.75">
      <c r="A59" s="27"/>
      <c r="B59" s="12"/>
      <c r="C59" s="12"/>
      <c r="D59" s="12"/>
      <c r="E59" s="12"/>
      <c r="F59" s="12"/>
      <c r="G59" s="12"/>
      <c r="H59" s="12"/>
      <c r="I59" s="12"/>
      <c r="J59" s="12"/>
      <c r="K59" s="34"/>
      <c r="L59" s="7"/>
      <c r="M59" s="35"/>
      <c r="N59" s="7"/>
      <c r="O59" s="7"/>
      <c r="P59" s="7"/>
    </row>
  </sheetData>
  <printOptions horizontalCentered="1"/>
  <pageMargins left="0.5" right="0.22" top="0.25" bottom="0.25" header="0" footer="0"/>
  <pageSetup horizontalDpi="300" verticalDpi="300" orientation="portrait" paperSize="9" scale="73" r:id="rId1"/>
  <headerFooter alignWithMargins="0">
    <oddFooter>&amp;C1&amp;R&amp;D&amp;T</oddFooter>
  </headerFooter>
  <rowBreaks count="1" manualBreakCount="1">
    <brk id="58" max="255" man="1"/>
  </rowBreaks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6"/>
  <sheetViews>
    <sheetView tabSelected="1" workbookViewId="0" topLeftCell="D53">
      <selection activeCell="I71" sqref="I71"/>
    </sheetView>
  </sheetViews>
  <sheetFormatPr defaultColWidth="9.140625" defaultRowHeight="12.75"/>
  <cols>
    <col min="1" max="1" width="6.00390625" style="13" customWidth="1"/>
    <col min="2" max="2" width="3.7109375" style="13" customWidth="1"/>
    <col min="3" max="3" width="32.28125" style="13" customWidth="1"/>
    <col min="4" max="4" width="5.57421875" style="13" customWidth="1"/>
    <col min="5" max="5" width="14.28125" style="13" customWidth="1"/>
    <col min="6" max="6" width="1.1484375" style="13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3" customWidth="1"/>
    <col min="11" max="11" width="14.57421875" style="13" customWidth="1"/>
    <col min="12" max="12" width="1.1484375" style="13" customWidth="1"/>
    <col min="13" max="13" width="14.421875" style="13" customWidth="1"/>
    <col min="14" max="14" width="1.1484375" style="13" hidden="1" customWidth="1"/>
    <col min="15" max="15" width="10.140625" style="13" customWidth="1"/>
    <col min="16" max="16" width="11.8515625" style="13" customWidth="1"/>
    <col min="17" max="17" width="13.8515625" style="13" customWidth="1"/>
    <col min="18" max="21" width="12.421875" style="13" customWidth="1"/>
    <col min="22" max="22" width="3.57421875" style="13" customWidth="1"/>
    <col min="23" max="26" width="12.421875" style="13" customWidth="1"/>
    <col min="27" max="27" width="15.140625" style="13" customWidth="1"/>
    <col min="28" max="28" width="14.28125" style="13" customWidth="1"/>
    <col min="29" max="16384" width="12.421875" style="13" customWidth="1"/>
  </cols>
  <sheetData>
    <row r="1" spans="1:19" ht="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7"/>
      <c r="M1" s="7"/>
      <c r="N1" s="7"/>
      <c r="O1" s="7"/>
      <c r="P1" s="7"/>
      <c r="Q1" s="7"/>
      <c r="R1" s="134"/>
      <c r="S1" s="7"/>
    </row>
    <row r="2" spans="1:19" ht="20.25">
      <c r="A2" s="146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  <c r="P2" s="15"/>
      <c r="Q2" s="15"/>
      <c r="R2" s="134"/>
      <c r="S2" s="7"/>
    </row>
    <row r="3" spans="1:256" ht="15" customHeight="1">
      <c r="A3" s="147" t="s">
        <v>185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  <c r="R3" s="135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  <c r="Q4" s="21"/>
      <c r="R4" s="136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19" ht="15.75">
      <c r="A5" s="36" t="s">
        <v>128</v>
      </c>
      <c r="B5" s="12"/>
      <c r="C5" s="12"/>
      <c r="D5" s="12"/>
      <c r="E5" s="12"/>
      <c r="F5" s="12"/>
      <c r="G5" s="12"/>
      <c r="H5" s="12"/>
      <c r="I5" s="12"/>
      <c r="J5" s="12"/>
      <c r="K5" s="34"/>
      <c r="L5" s="7"/>
      <c r="M5" s="35"/>
      <c r="N5" s="7"/>
      <c r="O5" s="7"/>
      <c r="P5" s="7"/>
      <c r="Q5" s="7"/>
      <c r="R5" s="134"/>
      <c r="S5" s="7"/>
    </row>
    <row r="6" spans="1:19" ht="15.75">
      <c r="A6" s="36"/>
      <c r="B6" s="12"/>
      <c r="C6" s="12"/>
      <c r="D6" s="12"/>
      <c r="E6" s="12"/>
      <c r="F6" s="12"/>
      <c r="G6" s="12"/>
      <c r="H6" s="12"/>
      <c r="I6" s="12"/>
      <c r="J6" s="12"/>
      <c r="K6" s="34"/>
      <c r="L6" s="7"/>
      <c r="M6" s="35"/>
      <c r="N6" s="7"/>
      <c r="O6" s="7"/>
      <c r="P6" s="7"/>
      <c r="Q6" s="7"/>
      <c r="R6" s="134"/>
      <c r="S6" s="7"/>
    </row>
    <row r="7" spans="2:19" ht="15.75">
      <c r="B7" s="7"/>
      <c r="C7" s="7"/>
      <c r="D7" s="7"/>
      <c r="E7" s="7"/>
      <c r="F7" s="7"/>
      <c r="I7" s="18" t="s">
        <v>150</v>
      </c>
      <c r="J7" s="21"/>
      <c r="K7" s="7"/>
      <c r="L7" s="7"/>
      <c r="M7" s="18" t="s">
        <v>152</v>
      </c>
      <c r="N7" s="7"/>
      <c r="O7" s="7"/>
      <c r="P7" s="7"/>
      <c r="Q7" s="7"/>
      <c r="R7" s="134"/>
      <c r="S7" s="7"/>
    </row>
    <row r="8" spans="1:19" ht="15.75">
      <c r="A8" s="76"/>
      <c r="B8" s="7"/>
      <c r="C8" s="7"/>
      <c r="D8" s="7"/>
      <c r="E8" s="7"/>
      <c r="F8" s="7"/>
      <c r="I8" s="18" t="s">
        <v>151</v>
      </c>
      <c r="J8" s="21"/>
      <c r="K8" s="7"/>
      <c r="L8" s="7"/>
      <c r="M8" s="18" t="s">
        <v>153</v>
      </c>
      <c r="N8" s="7"/>
      <c r="O8" s="7"/>
      <c r="P8" s="7"/>
      <c r="Q8" s="7"/>
      <c r="R8" s="134"/>
      <c r="S8" s="7"/>
    </row>
    <row r="9" spans="1:19" ht="15.75">
      <c r="A9" s="76"/>
      <c r="B9" s="7"/>
      <c r="C9" s="7"/>
      <c r="D9" s="7"/>
      <c r="E9" s="7"/>
      <c r="F9" s="7"/>
      <c r="I9" s="18" t="s">
        <v>149</v>
      </c>
      <c r="J9" s="21"/>
      <c r="K9" s="7"/>
      <c r="L9" s="7"/>
      <c r="M9" s="18" t="s">
        <v>154</v>
      </c>
      <c r="N9" s="7"/>
      <c r="O9" s="7"/>
      <c r="P9" s="7"/>
      <c r="Q9" s="7"/>
      <c r="R9" s="134"/>
      <c r="S9" s="7"/>
    </row>
    <row r="10" spans="1:19" ht="15.75">
      <c r="A10" s="76"/>
      <c r="B10" s="7"/>
      <c r="C10" s="7"/>
      <c r="D10" s="7"/>
      <c r="E10" s="7"/>
      <c r="F10" s="7"/>
      <c r="I10" s="18" t="s">
        <v>12</v>
      </c>
      <c r="J10" s="21"/>
      <c r="K10" s="7"/>
      <c r="L10" s="7"/>
      <c r="M10" s="18" t="s">
        <v>6</v>
      </c>
      <c r="N10" s="7"/>
      <c r="O10" s="7"/>
      <c r="P10" s="7"/>
      <c r="Q10" s="7"/>
      <c r="R10" s="134"/>
      <c r="S10" s="7"/>
    </row>
    <row r="11" spans="1:19" ht="15.75">
      <c r="A11" s="76"/>
      <c r="B11" s="7"/>
      <c r="C11" s="7"/>
      <c r="D11" s="7"/>
      <c r="F11" s="7"/>
      <c r="G11" s="18" t="s">
        <v>134</v>
      </c>
      <c r="I11" s="18" t="s">
        <v>49</v>
      </c>
      <c r="J11" s="7"/>
      <c r="K11" s="7"/>
      <c r="L11" s="7"/>
      <c r="M11" s="18" t="s">
        <v>49</v>
      </c>
      <c r="N11" s="7"/>
      <c r="O11" s="7"/>
      <c r="P11" s="7"/>
      <c r="Q11" s="7"/>
      <c r="R11" s="134"/>
      <c r="S11" s="7"/>
    </row>
    <row r="12" spans="1:19" ht="15.75">
      <c r="A12" s="76"/>
      <c r="B12" s="7"/>
      <c r="C12" s="7"/>
      <c r="D12" s="7"/>
      <c r="F12" s="7"/>
      <c r="G12" s="18"/>
      <c r="I12" s="18"/>
      <c r="J12" s="7"/>
      <c r="K12" s="7"/>
      <c r="L12" s="7"/>
      <c r="M12" s="18"/>
      <c r="N12" s="7"/>
      <c r="O12" s="61"/>
      <c r="P12" s="61"/>
      <c r="Q12" s="61"/>
      <c r="R12" s="134"/>
      <c r="S12" s="7"/>
    </row>
    <row r="13" spans="1:19" ht="12" customHeight="1">
      <c r="A13" s="76"/>
      <c r="B13" s="74" t="s">
        <v>172</v>
      </c>
      <c r="C13" s="7"/>
      <c r="D13" s="7"/>
      <c r="F13" s="7"/>
      <c r="I13" s="21"/>
      <c r="J13" s="7"/>
      <c r="K13" s="7"/>
      <c r="L13" s="7"/>
      <c r="M13" s="21"/>
      <c r="N13" s="7"/>
      <c r="O13" s="61"/>
      <c r="P13" s="61"/>
      <c r="Q13" s="61"/>
      <c r="R13" s="134"/>
      <c r="S13" s="7"/>
    </row>
    <row r="14" spans="1:25" ht="15.75">
      <c r="A14" s="76"/>
      <c r="B14" s="7" t="s">
        <v>87</v>
      </c>
      <c r="C14" s="7"/>
      <c r="D14" s="7"/>
      <c r="F14" s="7"/>
      <c r="G14" s="21" t="s">
        <v>183</v>
      </c>
      <c r="I14" s="87">
        <v>30922.5526</v>
      </c>
      <c r="J14" s="24"/>
      <c r="K14" s="24"/>
      <c r="L14" s="83"/>
      <c r="M14" s="87">
        <v>31942.75247</v>
      </c>
      <c r="N14" s="7"/>
      <c r="O14" s="87"/>
      <c r="P14" s="87"/>
      <c r="Q14" s="92"/>
      <c r="R14" s="134"/>
      <c r="S14" s="7"/>
      <c r="Y14" s="74"/>
    </row>
    <row r="15" spans="1:25" ht="15.75">
      <c r="A15" s="76"/>
      <c r="B15" s="7"/>
      <c r="C15" s="7"/>
      <c r="D15" s="7"/>
      <c r="F15" s="7"/>
      <c r="G15" s="21"/>
      <c r="I15" s="87"/>
      <c r="J15" s="24"/>
      <c r="K15" s="24"/>
      <c r="L15" s="83"/>
      <c r="M15" s="87"/>
      <c r="N15" s="7"/>
      <c r="O15" s="87"/>
      <c r="P15" s="87"/>
      <c r="Q15" s="92"/>
      <c r="R15" s="134"/>
      <c r="S15" s="7"/>
      <c r="Y15" s="74"/>
    </row>
    <row r="16" spans="1:25" ht="15.75">
      <c r="A16" s="76"/>
      <c r="B16" s="7" t="s">
        <v>0</v>
      </c>
      <c r="C16" s="7"/>
      <c r="D16" s="7"/>
      <c r="F16" s="7"/>
      <c r="G16" s="21"/>
      <c r="I16" s="83">
        <v>16839</v>
      </c>
      <c r="J16" s="24"/>
      <c r="K16" s="24"/>
      <c r="L16" s="83"/>
      <c r="M16" s="107">
        <v>16839</v>
      </c>
      <c r="N16" s="7"/>
      <c r="O16" s="87"/>
      <c r="P16" s="87"/>
      <c r="Q16" s="92"/>
      <c r="R16" s="134"/>
      <c r="S16" s="7"/>
      <c r="Y16" s="74"/>
    </row>
    <row r="17" spans="1:25" ht="12" customHeight="1">
      <c r="A17" s="76"/>
      <c r="B17" s="7"/>
      <c r="C17" s="7"/>
      <c r="D17" s="7"/>
      <c r="F17" s="7"/>
      <c r="I17" s="87"/>
      <c r="J17" s="24"/>
      <c r="K17" s="24"/>
      <c r="L17" s="83"/>
      <c r="M17" s="87"/>
      <c r="N17" s="7"/>
      <c r="O17" s="87"/>
      <c r="P17" s="87"/>
      <c r="Q17" s="93"/>
      <c r="R17" s="134"/>
      <c r="S17" s="7"/>
      <c r="Y17" s="74"/>
    </row>
    <row r="18" spans="1:25" ht="15.75" customHeight="1">
      <c r="A18" s="76"/>
      <c r="B18" s="7" t="s">
        <v>30</v>
      </c>
      <c r="C18" s="7"/>
      <c r="D18" s="7"/>
      <c r="F18" s="7"/>
      <c r="G18" s="21"/>
      <c r="I18" s="87">
        <v>3745.78125</v>
      </c>
      <c r="J18" s="24"/>
      <c r="K18" s="24"/>
      <c r="L18" s="83"/>
      <c r="M18" s="87">
        <v>3779.27557</v>
      </c>
      <c r="N18" s="7"/>
      <c r="O18" s="87"/>
      <c r="P18" s="87"/>
      <c r="Q18" s="93"/>
      <c r="R18" s="134"/>
      <c r="S18" s="7"/>
      <c r="Y18" s="74"/>
    </row>
    <row r="19" spans="1:25" ht="12" customHeight="1">
      <c r="A19" s="76"/>
      <c r="B19" s="7"/>
      <c r="C19" s="7"/>
      <c r="D19" s="7"/>
      <c r="F19" s="7"/>
      <c r="I19" s="87"/>
      <c r="J19" s="24"/>
      <c r="K19" s="24"/>
      <c r="L19" s="83"/>
      <c r="M19" s="87"/>
      <c r="N19" s="7"/>
      <c r="O19" s="87"/>
      <c r="P19" s="87"/>
      <c r="Q19" s="93"/>
      <c r="R19" s="134"/>
      <c r="S19" s="7"/>
      <c r="Y19" s="74"/>
    </row>
    <row r="20" spans="1:25" ht="15.75">
      <c r="A20" s="76"/>
      <c r="B20" s="7" t="s">
        <v>3</v>
      </c>
      <c r="C20" s="7"/>
      <c r="D20" s="7"/>
      <c r="F20" s="7"/>
      <c r="G20" s="21"/>
      <c r="I20" s="83">
        <v>195.64827</v>
      </c>
      <c r="J20" s="24"/>
      <c r="K20" s="24"/>
      <c r="L20" s="83"/>
      <c r="M20" s="83">
        <v>195.64827</v>
      </c>
      <c r="N20" s="7"/>
      <c r="O20" s="83"/>
      <c r="P20" s="83"/>
      <c r="Q20" s="94"/>
      <c r="R20" s="134"/>
      <c r="S20" s="7"/>
      <c r="Y20" s="74"/>
    </row>
    <row r="21" spans="1:25" ht="12" customHeight="1">
      <c r="A21" s="76"/>
      <c r="B21" s="7"/>
      <c r="C21" s="7"/>
      <c r="D21" s="7"/>
      <c r="F21" s="7"/>
      <c r="I21" s="83"/>
      <c r="J21" s="24"/>
      <c r="K21" s="24"/>
      <c r="L21" s="83"/>
      <c r="M21" s="83"/>
      <c r="N21" s="7"/>
      <c r="O21" s="83"/>
      <c r="P21" s="83"/>
      <c r="Q21" s="95"/>
      <c r="R21" s="134"/>
      <c r="S21" s="7"/>
      <c r="Y21" s="74"/>
    </row>
    <row r="22" spans="1:25" ht="15.75">
      <c r="A22" s="76"/>
      <c r="B22" s="7" t="s">
        <v>146</v>
      </c>
      <c r="C22" s="7"/>
      <c r="D22" s="7"/>
      <c r="F22" s="7"/>
      <c r="I22" s="83">
        <v>138.8286</v>
      </c>
      <c r="J22" s="24"/>
      <c r="K22" s="24"/>
      <c r="L22" s="83"/>
      <c r="M22" s="83">
        <v>142.1818</v>
      </c>
      <c r="N22" s="7"/>
      <c r="O22" s="83"/>
      <c r="P22" s="83"/>
      <c r="Q22" s="94"/>
      <c r="R22" s="134"/>
      <c r="S22" s="7"/>
      <c r="Y22" s="74"/>
    </row>
    <row r="23" spans="1:25" ht="12" customHeight="1">
      <c r="A23" s="76"/>
      <c r="B23" s="7"/>
      <c r="C23" s="7"/>
      <c r="D23" s="7"/>
      <c r="F23" s="7"/>
      <c r="I23" s="83"/>
      <c r="J23" s="24"/>
      <c r="K23" s="24"/>
      <c r="L23" s="83"/>
      <c r="M23" s="83"/>
      <c r="N23" s="7"/>
      <c r="O23" s="83"/>
      <c r="P23" s="83"/>
      <c r="Q23" s="95"/>
      <c r="R23" s="134"/>
      <c r="S23" s="7"/>
      <c r="Y23" s="74"/>
    </row>
    <row r="24" spans="1:25" ht="15.75">
      <c r="A24" s="76"/>
      <c r="B24" s="7" t="s">
        <v>88</v>
      </c>
      <c r="C24" s="7"/>
      <c r="D24" s="7"/>
      <c r="F24" s="21"/>
      <c r="G24" s="21" t="s">
        <v>113</v>
      </c>
      <c r="I24" s="83">
        <v>945.4726599999999</v>
      </c>
      <c r="J24" s="24"/>
      <c r="K24" s="24"/>
      <c r="L24" s="83"/>
      <c r="M24" s="83">
        <v>1006.07703</v>
      </c>
      <c r="N24" s="7"/>
      <c r="O24" s="83"/>
      <c r="P24" s="83"/>
      <c r="Q24" s="94"/>
      <c r="R24" s="134"/>
      <c r="S24" s="7"/>
      <c r="Y24" s="74"/>
    </row>
    <row r="25" spans="9:25" ht="12" customHeight="1">
      <c r="I25" s="83"/>
      <c r="J25" s="24"/>
      <c r="K25" s="24"/>
      <c r="L25" s="83"/>
      <c r="M25" s="83"/>
      <c r="O25" s="83"/>
      <c r="P25" s="83"/>
      <c r="Q25" s="83"/>
      <c r="R25" s="137"/>
      <c r="Y25" s="74"/>
    </row>
    <row r="26" spans="2:25" ht="15.75">
      <c r="B26" s="13" t="s">
        <v>135</v>
      </c>
      <c r="I26" s="114">
        <v>105</v>
      </c>
      <c r="J26" s="24"/>
      <c r="K26" s="24"/>
      <c r="L26" s="83"/>
      <c r="M26" s="114">
        <v>78</v>
      </c>
      <c r="O26" s="83"/>
      <c r="P26" s="83"/>
      <c r="Q26" s="94"/>
      <c r="R26" s="137"/>
      <c r="Y26" s="74"/>
    </row>
    <row r="27" spans="9:25" ht="15.75">
      <c r="I27" s="166">
        <v>52892.58338</v>
      </c>
      <c r="J27" s="24"/>
      <c r="K27" s="24"/>
      <c r="L27" s="83"/>
      <c r="M27" s="166">
        <v>53982.935139999994</v>
      </c>
      <c r="O27" s="83"/>
      <c r="P27" s="83"/>
      <c r="Q27" s="94"/>
      <c r="R27" s="137"/>
      <c r="Y27" s="74"/>
    </row>
    <row r="28" spans="9:25" ht="12" customHeight="1">
      <c r="I28" s="24"/>
      <c r="J28" s="24"/>
      <c r="K28" s="24"/>
      <c r="L28" s="24"/>
      <c r="M28" s="24"/>
      <c r="O28" s="83"/>
      <c r="P28" s="83"/>
      <c r="Q28" s="83"/>
      <c r="R28" s="137"/>
      <c r="Y28" s="74"/>
    </row>
    <row r="29" spans="1:25" ht="15.75">
      <c r="A29" s="76"/>
      <c r="B29" s="74" t="s">
        <v>89</v>
      </c>
      <c r="C29" s="7"/>
      <c r="D29" s="7"/>
      <c r="E29" s="7"/>
      <c r="F29" s="7"/>
      <c r="I29" s="24"/>
      <c r="J29" s="24"/>
      <c r="K29" s="24"/>
      <c r="L29" s="24"/>
      <c r="M29" s="24"/>
      <c r="N29" s="7"/>
      <c r="O29" s="83"/>
      <c r="P29" s="83"/>
      <c r="Q29" s="58"/>
      <c r="R29" s="134"/>
      <c r="S29" s="7"/>
      <c r="Y29" s="74"/>
    </row>
    <row r="30" spans="1:25" ht="15.75">
      <c r="A30" s="76"/>
      <c r="B30" s="76" t="s">
        <v>90</v>
      </c>
      <c r="D30" s="76"/>
      <c r="E30" s="7"/>
      <c r="F30" s="7"/>
      <c r="I30" s="37">
        <v>4374.53312</v>
      </c>
      <c r="J30" s="37"/>
      <c r="K30" s="37"/>
      <c r="L30" s="37"/>
      <c r="M30" s="37">
        <v>5781.56804</v>
      </c>
      <c r="N30" s="7"/>
      <c r="O30" s="37"/>
      <c r="P30" s="83"/>
      <c r="Q30" s="94"/>
      <c r="R30" s="134"/>
      <c r="S30" s="7"/>
      <c r="Y30" s="74"/>
    </row>
    <row r="31" spans="1:25" ht="15.75">
      <c r="A31" s="76"/>
      <c r="B31" s="76" t="s">
        <v>125</v>
      </c>
      <c r="D31" s="76"/>
      <c r="E31" s="7"/>
      <c r="F31" s="7"/>
      <c r="I31" s="37">
        <v>11185.08712</v>
      </c>
      <c r="J31" s="37"/>
      <c r="K31" s="37"/>
      <c r="L31" s="37"/>
      <c r="M31" s="37">
        <v>10116.42929</v>
      </c>
      <c r="N31" s="7"/>
      <c r="O31" s="37"/>
      <c r="P31" s="83"/>
      <c r="Q31" s="121"/>
      <c r="R31" s="134"/>
      <c r="S31" s="7"/>
      <c r="Y31" s="74"/>
    </row>
    <row r="32" spans="1:25" ht="15.75">
      <c r="A32" s="76"/>
      <c r="B32" s="76" t="s">
        <v>16</v>
      </c>
      <c r="D32" s="76"/>
      <c r="F32" s="7"/>
      <c r="G32" s="21" t="s">
        <v>140</v>
      </c>
      <c r="I32" s="37">
        <v>348.44687</v>
      </c>
      <c r="J32" s="37"/>
      <c r="K32" s="37"/>
      <c r="L32" s="37"/>
      <c r="M32" s="37">
        <v>346.43072</v>
      </c>
      <c r="N32" s="7"/>
      <c r="O32" s="37"/>
      <c r="P32" s="83"/>
      <c r="Q32" s="94"/>
      <c r="R32" s="134"/>
      <c r="S32" s="7"/>
      <c r="Y32" s="74"/>
    </row>
    <row r="33" spans="1:25" ht="15.75">
      <c r="A33" s="76"/>
      <c r="B33" s="76" t="s">
        <v>91</v>
      </c>
      <c r="D33" s="76"/>
      <c r="F33" s="7"/>
      <c r="G33" s="21" t="s">
        <v>123</v>
      </c>
      <c r="I33" s="26">
        <v>275.2493</v>
      </c>
      <c r="J33" s="37"/>
      <c r="K33" s="37"/>
      <c r="L33" s="37"/>
      <c r="M33" s="26">
        <v>213.15445</v>
      </c>
      <c r="N33" s="7"/>
      <c r="O33" s="37"/>
      <c r="P33" s="83"/>
      <c r="Q33" s="94"/>
      <c r="R33" s="134"/>
      <c r="S33" s="7"/>
      <c r="Y33" s="74"/>
    </row>
    <row r="34" spans="1:25" ht="15.75">
      <c r="A34" s="76"/>
      <c r="B34" s="7"/>
      <c r="D34" s="7"/>
      <c r="E34" s="7"/>
      <c r="F34" s="7"/>
      <c r="I34" s="37">
        <v>16183.01641</v>
      </c>
      <c r="J34" s="37"/>
      <c r="K34" s="99"/>
      <c r="L34" s="37"/>
      <c r="M34" s="37">
        <v>16457.482500000002</v>
      </c>
      <c r="N34" s="7"/>
      <c r="O34" s="37"/>
      <c r="P34" s="83"/>
      <c r="Q34" s="58"/>
      <c r="R34" s="134"/>
      <c r="S34" s="7"/>
      <c r="Y34" s="74"/>
    </row>
    <row r="35" spans="1:25" ht="15.75">
      <c r="A35" s="76"/>
      <c r="B35" s="7" t="s">
        <v>26</v>
      </c>
      <c r="D35" s="7"/>
      <c r="E35" s="7"/>
      <c r="F35" s="7"/>
      <c r="G35" s="21" t="s">
        <v>184</v>
      </c>
      <c r="I35" s="37">
        <v>3500</v>
      </c>
      <c r="J35" s="83"/>
      <c r="K35" s="99"/>
      <c r="L35" s="83"/>
      <c r="M35" s="37">
        <v>3500</v>
      </c>
      <c r="N35" s="7"/>
      <c r="O35" s="37"/>
      <c r="P35" s="83"/>
      <c r="Q35" s="58"/>
      <c r="R35" s="134"/>
      <c r="S35" s="7"/>
      <c r="Y35" s="74"/>
    </row>
    <row r="36" spans="1:25" ht="15.75">
      <c r="A36" s="76"/>
      <c r="B36" s="7"/>
      <c r="C36" s="7"/>
      <c r="D36" s="7"/>
      <c r="E36" s="7"/>
      <c r="F36" s="7"/>
      <c r="I36" s="139">
        <v>19683.01641</v>
      </c>
      <c r="J36" s="83"/>
      <c r="K36" s="99"/>
      <c r="L36" s="83"/>
      <c r="M36" s="139">
        <v>19957.482500000002</v>
      </c>
      <c r="N36" s="7"/>
      <c r="O36" s="37"/>
      <c r="P36" s="83"/>
      <c r="Q36" s="58"/>
      <c r="R36" s="134"/>
      <c r="S36" s="7"/>
      <c r="Y36" s="74"/>
    </row>
    <row r="37" spans="1:25" ht="12" customHeight="1">
      <c r="A37" s="76"/>
      <c r="B37" s="7"/>
      <c r="C37" s="7"/>
      <c r="D37" s="7"/>
      <c r="E37" s="7"/>
      <c r="F37" s="7"/>
      <c r="I37" s="37"/>
      <c r="J37" s="24"/>
      <c r="K37" s="37"/>
      <c r="L37" s="24"/>
      <c r="M37" s="37"/>
      <c r="N37" s="7"/>
      <c r="O37" s="37"/>
      <c r="P37" s="83"/>
      <c r="Q37" s="58"/>
      <c r="R37" s="134"/>
      <c r="S37" s="7"/>
      <c r="Y37" s="74"/>
    </row>
    <row r="38" spans="1:25" ht="15.75" customHeight="1" thickBot="1">
      <c r="A38" s="76"/>
      <c r="B38" s="74" t="s">
        <v>170</v>
      </c>
      <c r="C38" s="7"/>
      <c r="D38" s="7"/>
      <c r="E38" s="7"/>
      <c r="F38" s="7"/>
      <c r="I38" s="57">
        <v>72575.59979</v>
      </c>
      <c r="J38" s="24"/>
      <c r="K38" s="37"/>
      <c r="L38" s="24"/>
      <c r="M38" s="57">
        <v>73940.41764</v>
      </c>
      <c r="N38" s="7"/>
      <c r="O38" s="83"/>
      <c r="P38" s="83"/>
      <c r="Q38" s="58"/>
      <c r="R38" s="134"/>
      <c r="S38" s="7"/>
      <c r="Y38" s="74"/>
    </row>
    <row r="39" spans="1:25" ht="13.5" customHeight="1" thickTop="1">
      <c r="A39" s="76"/>
      <c r="B39" s="7"/>
      <c r="C39" s="7"/>
      <c r="D39" s="7"/>
      <c r="E39" s="7"/>
      <c r="F39" s="7"/>
      <c r="I39" s="83"/>
      <c r="J39" s="24"/>
      <c r="K39" s="37"/>
      <c r="L39" s="24"/>
      <c r="M39" s="83"/>
      <c r="N39" s="7"/>
      <c r="O39" s="83"/>
      <c r="P39" s="83"/>
      <c r="Q39" s="58"/>
      <c r="R39" s="134"/>
      <c r="S39" s="7"/>
      <c r="Y39" s="74"/>
    </row>
    <row r="40" spans="1:25" ht="13.5" customHeight="1">
      <c r="A40" s="76"/>
      <c r="B40" s="74" t="s">
        <v>171</v>
      </c>
      <c r="C40" s="7"/>
      <c r="D40" s="7"/>
      <c r="E40" s="7"/>
      <c r="F40" s="7"/>
      <c r="I40" s="83"/>
      <c r="J40" s="24"/>
      <c r="K40" s="37"/>
      <c r="L40" s="24"/>
      <c r="M40" s="83"/>
      <c r="N40" s="7"/>
      <c r="O40" s="83"/>
      <c r="P40" s="83"/>
      <c r="Q40" s="58"/>
      <c r="R40" s="134"/>
      <c r="S40" s="7"/>
      <c r="Y40" s="74"/>
    </row>
    <row r="41" spans="1:25" ht="13.5" customHeight="1">
      <c r="A41" s="76"/>
      <c r="B41" s="7" t="s">
        <v>139</v>
      </c>
      <c r="D41" s="7"/>
      <c r="F41" s="21"/>
      <c r="G41" s="21" t="s">
        <v>93</v>
      </c>
      <c r="I41" s="158">
        <v>669.7889499999999</v>
      </c>
      <c r="J41" s="24"/>
      <c r="K41" s="59"/>
      <c r="L41" s="24"/>
      <c r="M41" s="83">
        <v>708.73852</v>
      </c>
      <c r="N41" s="7"/>
      <c r="O41" s="83"/>
      <c r="P41" s="83"/>
      <c r="Q41" s="58"/>
      <c r="R41" s="134"/>
      <c r="S41" s="7"/>
      <c r="Y41" s="74"/>
    </row>
    <row r="42" spans="1:25" ht="13.5" customHeight="1">
      <c r="A42" s="76"/>
      <c r="B42" s="7" t="s">
        <v>8</v>
      </c>
      <c r="D42" s="7"/>
      <c r="E42" s="21"/>
      <c r="F42" s="7"/>
      <c r="G42" s="145"/>
      <c r="I42" s="159">
        <v>2967.10475</v>
      </c>
      <c r="J42" s="24"/>
      <c r="K42" s="100"/>
      <c r="L42" s="24"/>
      <c r="M42" s="159">
        <v>3133.44737</v>
      </c>
      <c r="N42" s="7"/>
      <c r="O42" s="83"/>
      <c r="P42" s="83"/>
      <c r="Q42" s="58"/>
      <c r="R42" s="134"/>
      <c r="S42" s="7"/>
      <c r="Y42" s="74"/>
    </row>
    <row r="43" spans="1:25" ht="13.5" customHeight="1">
      <c r="A43" s="76"/>
      <c r="B43" s="7"/>
      <c r="C43" s="7"/>
      <c r="D43" s="7"/>
      <c r="E43" s="7"/>
      <c r="F43" s="7"/>
      <c r="G43" s="108"/>
      <c r="I43" s="140">
        <v>3636.8936999999996</v>
      </c>
      <c r="J43" s="24"/>
      <c r="K43" s="59"/>
      <c r="L43" s="24"/>
      <c r="M43" s="37">
        <v>3841.8858899999996</v>
      </c>
      <c r="N43" s="7"/>
      <c r="O43" s="83"/>
      <c r="P43" s="83"/>
      <c r="Q43" s="58"/>
      <c r="R43" s="134"/>
      <c r="S43" s="7"/>
      <c r="Y43" s="74"/>
    </row>
    <row r="44" spans="1:25" ht="13.5" customHeight="1">
      <c r="A44" s="76"/>
      <c r="B44" s="7"/>
      <c r="C44" s="7"/>
      <c r="D44" s="7"/>
      <c r="E44" s="7"/>
      <c r="F44" s="7"/>
      <c r="I44" s="83"/>
      <c r="J44" s="24"/>
      <c r="K44" s="37"/>
      <c r="L44" s="24"/>
      <c r="M44" s="83"/>
      <c r="N44" s="7"/>
      <c r="O44" s="83"/>
      <c r="P44" s="83"/>
      <c r="Q44" s="58"/>
      <c r="R44" s="134"/>
      <c r="S44" s="7"/>
      <c r="Y44" s="74"/>
    </row>
    <row r="45" spans="1:25" ht="15.75">
      <c r="A45" s="76"/>
      <c r="B45" s="74" t="s">
        <v>92</v>
      </c>
      <c r="C45" s="7"/>
      <c r="D45" s="7"/>
      <c r="E45" s="7"/>
      <c r="F45" s="7"/>
      <c r="I45" s="71"/>
      <c r="J45" s="24"/>
      <c r="K45" s="37"/>
      <c r="L45" s="24"/>
      <c r="M45" s="24"/>
      <c r="N45" s="7"/>
      <c r="O45" s="83"/>
      <c r="P45" s="83"/>
      <c r="Q45" s="58"/>
      <c r="R45" s="134"/>
      <c r="S45" s="7"/>
      <c r="Y45" s="74"/>
    </row>
    <row r="46" spans="1:25" ht="15.75">
      <c r="A46" s="76"/>
      <c r="B46" s="7" t="s">
        <v>129</v>
      </c>
      <c r="D46" s="7"/>
      <c r="E46" s="7"/>
      <c r="F46" s="7"/>
      <c r="G46" s="21" t="s">
        <v>158</v>
      </c>
      <c r="I46" s="140">
        <v>5323.76683</v>
      </c>
      <c r="J46" s="37"/>
      <c r="K46" s="37"/>
      <c r="L46" s="37"/>
      <c r="M46" s="140">
        <v>5722.0486</v>
      </c>
      <c r="N46" s="7"/>
      <c r="O46" s="140"/>
      <c r="P46" s="158"/>
      <c r="Q46" s="122"/>
      <c r="R46" s="134"/>
      <c r="S46" s="7"/>
      <c r="Y46" s="74"/>
    </row>
    <row r="47" spans="1:25" ht="15.75">
      <c r="A47" s="76"/>
      <c r="B47" s="7" t="s">
        <v>136</v>
      </c>
      <c r="D47" s="7"/>
      <c r="F47" s="7"/>
      <c r="G47" s="21" t="s">
        <v>93</v>
      </c>
      <c r="I47" s="140">
        <v>25085.18526</v>
      </c>
      <c r="J47" s="37"/>
      <c r="K47" s="37"/>
      <c r="L47" s="37"/>
      <c r="M47" s="37">
        <v>25315.22867</v>
      </c>
      <c r="N47" s="7"/>
      <c r="O47" s="37"/>
      <c r="P47" s="83"/>
      <c r="Q47" s="96"/>
      <c r="R47" s="134"/>
      <c r="S47" s="7"/>
      <c r="Y47" s="74"/>
    </row>
    <row r="48" spans="1:25" ht="15.75">
      <c r="A48" s="76"/>
      <c r="B48" s="7" t="s">
        <v>83</v>
      </c>
      <c r="D48" s="7"/>
      <c r="E48" s="21"/>
      <c r="F48" s="7"/>
      <c r="I48" s="160">
        <v>29.70267</v>
      </c>
      <c r="J48" s="37"/>
      <c r="K48" s="37"/>
      <c r="L48" s="37"/>
      <c r="M48" s="160">
        <v>3</v>
      </c>
      <c r="N48" s="7"/>
      <c r="O48" s="37"/>
      <c r="P48" s="83"/>
      <c r="Q48" s="94"/>
      <c r="R48" s="134"/>
      <c r="S48" s="7"/>
      <c r="Y48" s="74"/>
    </row>
    <row r="49" spans="1:25" ht="15.75">
      <c r="A49" s="76"/>
      <c r="B49" s="7"/>
      <c r="C49" s="7"/>
      <c r="D49" s="7"/>
      <c r="E49" s="7"/>
      <c r="F49" s="7"/>
      <c r="G49" s="125"/>
      <c r="I49" s="167">
        <v>30438.584759999998</v>
      </c>
      <c r="J49" s="37"/>
      <c r="K49" s="59"/>
      <c r="L49" s="37"/>
      <c r="M49" s="139">
        <v>31040.43727</v>
      </c>
      <c r="N49" s="7"/>
      <c r="O49" s="37"/>
      <c r="P49" s="83"/>
      <c r="Q49" s="58"/>
      <c r="R49" s="134"/>
      <c r="S49" s="7"/>
      <c r="Y49" s="74"/>
    </row>
    <row r="50" spans="1:25" ht="12" customHeight="1">
      <c r="A50" s="76"/>
      <c r="B50" s="7"/>
      <c r="C50" s="7"/>
      <c r="D50" s="7"/>
      <c r="E50" s="7"/>
      <c r="F50" s="7"/>
      <c r="G50" s="127"/>
      <c r="I50" s="140"/>
      <c r="J50" s="24"/>
      <c r="K50" s="37"/>
      <c r="L50" s="24"/>
      <c r="M50" s="37"/>
      <c r="N50" s="7"/>
      <c r="O50" s="37"/>
      <c r="P50" s="83"/>
      <c r="Q50" s="58"/>
      <c r="R50" s="134"/>
      <c r="S50" s="7"/>
      <c r="Y50" s="74"/>
    </row>
    <row r="51" spans="1:25" ht="15.75">
      <c r="A51" s="76"/>
      <c r="B51" s="74" t="s">
        <v>173</v>
      </c>
      <c r="C51" s="7"/>
      <c r="D51" s="7"/>
      <c r="E51" s="7"/>
      <c r="F51" s="7"/>
      <c r="I51" s="159">
        <v>34076.47846</v>
      </c>
      <c r="J51" s="24"/>
      <c r="K51" s="129"/>
      <c r="L51" s="24"/>
      <c r="M51" s="114">
        <v>34882.32316</v>
      </c>
      <c r="N51" s="7"/>
      <c r="O51" s="83"/>
      <c r="P51" s="83"/>
      <c r="Q51" s="58"/>
      <c r="R51" s="134"/>
      <c r="S51" s="7"/>
      <c r="Y51" s="74"/>
    </row>
    <row r="52" spans="1:25" ht="12" customHeight="1">
      <c r="A52" s="76"/>
      <c r="B52" s="7"/>
      <c r="C52" s="7"/>
      <c r="D52" s="7"/>
      <c r="E52" s="7"/>
      <c r="F52" s="7"/>
      <c r="I52" s="71"/>
      <c r="J52" s="24"/>
      <c r="K52" s="128"/>
      <c r="L52" s="24"/>
      <c r="M52" s="24"/>
      <c r="N52" s="7"/>
      <c r="O52" s="83"/>
      <c r="P52" s="83"/>
      <c r="Q52" s="58"/>
      <c r="R52" s="134"/>
      <c r="S52" s="7"/>
      <c r="Y52" s="74"/>
    </row>
    <row r="53" spans="1:25" ht="14.25" customHeight="1">
      <c r="A53" s="76"/>
      <c r="B53" s="74" t="s">
        <v>18</v>
      </c>
      <c r="C53" s="7"/>
      <c r="D53" s="7"/>
      <c r="E53" s="7"/>
      <c r="F53" s="7"/>
      <c r="I53" s="24"/>
      <c r="J53" s="24"/>
      <c r="K53" s="37"/>
      <c r="L53" s="24"/>
      <c r="M53" s="24"/>
      <c r="N53" s="7"/>
      <c r="O53" s="83"/>
      <c r="P53" s="83"/>
      <c r="Q53" s="58"/>
      <c r="R53" s="134"/>
      <c r="S53" s="7"/>
      <c r="Y53" s="74"/>
    </row>
    <row r="54" spans="1:25" ht="14.25" customHeight="1">
      <c r="A54" s="76"/>
      <c r="B54" s="74" t="s">
        <v>174</v>
      </c>
      <c r="C54" s="7"/>
      <c r="D54" s="7"/>
      <c r="E54" s="7"/>
      <c r="F54" s="7"/>
      <c r="I54" s="24"/>
      <c r="J54" s="24"/>
      <c r="K54" s="37"/>
      <c r="L54" s="24"/>
      <c r="M54" s="24"/>
      <c r="N54" s="7"/>
      <c r="O54" s="83"/>
      <c r="P54" s="83"/>
      <c r="Q54" s="58"/>
      <c r="R54" s="134"/>
      <c r="S54" s="7"/>
      <c r="Y54" s="74"/>
    </row>
    <row r="55" spans="1:25" ht="15.75">
      <c r="A55" s="76"/>
      <c r="B55" s="7" t="s">
        <v>94</v>
      </c>
      <c r="E55" s="7"/>
      <c r="F55" s="7"/>
      <c r="G55" s="59"/>
      <c r="I55" s="37">
        <v>50054.75</v>
      </c>
      <c r="J55" s="37"/>
      <c r="K55" s="37"/>
      <c r="L55" s="37"/>
      <c r="M55" s="37">
        <v>50054.75</v>
      </c>
      <c r="N55" s="7"/>
      <c r="O55" s="37"/>
      <c r="P55" s="83"/>
      <c r="Q55" s="83"/>
      <c r="R55" s="134"/>
      <c r="S55" s="7"/>
      <c r="Y55" s="74"/>
    </row>
    <row r="56" spans="1:25" ht="15.75">
      <c r="A56" s="76"/>
      <c r="B56" s="7" t="s">
        <v>95</v>
      </c>
      <c r="E56" s="21"/>
      <c r="F56" s="7"/>
      <c r="G56" s="59"/>
      <c r="I56" s="26">
        <v>-11582.891029999999</v>
      </c>
      <c r="J56" s="37"/>
      <c r="K56" s="37"/>
      <c r="L56" s="37"/>
      <c r="M56" s="26">
        <v>-11025.51626</v>
      </c>
      <c r="N56" s="7"/>
      <c r="O56" s="37"/>
      <c r="P56" s="83"/>
      <c r="Q56" s="121"/>
      <c r="R56" s="134"/>
      <c r="S56" s="7"/>
      <c r="Y56" s="74"/>
    </row>
    <row r="57" spans="1:25" ht="15.75">
      <c r="A57" s="76"/>
      <c r="B57" s="7"/>
      <c r="C57" s="7"/>
      <c r="D57" s="7"/>
      <c r="E57" s="7"/>
      <c r="F57" s="7"/>
      <c r="G57" s="59"/>
      <c r="I57" s="37">
        <v>38471.85897</v>
      </c>
      <c r="J57" s="37"/>
      <c r="K57" s="37"/>
      <c r="L57" s="37"/>
      <c r="M57" s="37">
        <v>39029.233739999996</v>
      </c>
      <c r="N57" s="7"/>
      <c r="O57" s="37"/>
      <c r="P57" s="83"/>
      <c r="Q57" s="83"/>
      <c r="R57" s="134"/>
      <c r="S57" s="7"/>
      <c r="Y57" s="74"/>
    </row>
    <row r="58" spans="1:25" ht="15.75">
      <c r="A58" s="76"/>
      <c r="B58" s="7" t="s">
        <v>96</v>
      </c>
      <c r="C58" s="7"/>
      <c r="D58" s="7"/>
      <c r="E58" s="7"/>
      <c r="F58" s="7"/>
      <c r="G58" s="59"/>
      <c r="I58" s="114">
        <v>28.41203</v>
      </c>
      <c r="J58" s="24"/>
      <c r="K58" s="37"/>
      <c r="L58" s="24"/>
      <c r="M58" s="114">
        <v>29.42</v>
      </c>
      <c r="N58" s="7"/>
      <c r="O58" s="83"/>
      <c r="P58" s="83"/>
      <c r="Q58" s="94"/>
      <c r="R58" s="134"/>
      <c r="S58" s="7"/>
      <c r="Y58" s="74"/>
    </row>
    <row r="59" spans="1:25" ht="15.75">
      <c r="A59" s="76"/>
      <c r="B59" s="74" t="s">
        <v>175</v>
      </c>
      <c r="C59" s="7"/>
      <c r="D59" s="7"/>
      <c r="F59" s="21"/>
      <c r="G59" s="59"/>
      <c r="I59" s="168">
        <v>38500.271</v>
      </c>
      <c r="J59" s="24"/>
      <c r="K59" s="37"/>
      <c r="L59" s="24"/>
      <c r="M59" s="166">
        <v>39058.25373999999</v>
      </c>
      <c r="N59" s="7"/>
      <c r="O59" s="83"/>
      <c r="P59" s="83"/>
      <c r="Q59" s="95"/>
      <c r="R59" s="134"/>
      <c r="S59" s="7"/>
      <c r="Y59" s="74"/>
    </row>
    <row r="60" spans="1:25" ht="15.75">
      <c r="A60" s="76"/>
      <c r="B60" s="7"/>
      <c r="G60" s="59"/>
      <c r="H60" s="13"/>
      <c r="I60" s="64"/>
      <c r="M60" s="64"/>
      <c r="N60" s="7"/>
      <c r="O60" s="83"/>
      <c r="P60" s="83"/>
      <c r="Q60" s="96"/>
      <c r="R60" s="134"/>
      <c r="S60" s="7"/>
      <c r="Y60" s="74"/>
    </row>
    <row r="61" spans="1:25" ht="16.5" thickBot="1">
      <c r="A61" s="76"/>
      <c r="B61" s="56" t="s">
        <v>176</v>
      </c>
      <c r="G61" s="59"/>
      <c r="H61" s="13"/>
      <c r="I61" s="57">
        <v>72575.74945999999</v>
      </c>
      <c r="M61" s="57">
        <v>73940.47689999998</v>
      </c>
      <c r="N61" s="7"/>
      <c r="O61" s="24"/>
      <c r="P61" s="24"/>
      <c r="Q61" s="25"/>
      <c r="R61" s="138"/>
      <c r="S61" s="7"/>
      <c r="Y61" s="74"/>
    </row>
    <row r="62" spans="1:25" ht="10.5" customHeight="1" thickTop="1">
      <c r="A62" s="76"/>
      <c r="B62" s="7"/>
      <c r="C62" s="7"/>
      <c r="D62" s="7"/>
      <c r="E62" s="7"/>
      <c r="F62" s="7"/>
      <c r="G62" s="59"/>
      <c r="I62" s="140"/>
      <c r="J62" s="24"/>
      <c r="K62" s="37"/>
      <c r="L62" s="24"/>
      <c r="M62" s="83"/>
      <c r="N62" s="7"/>
      <c r="O62" s="83"/>
      <c r="P62" s="83"/>
      <c r="Q62" s="58"/>
      <c r="R62" s="134"/>
      <c r="S62" s="7"/>
      <c r="Y62" s="74"/>
    </row>
    <row r="63" spans="1:25" ht="15.75">
      <c r="A63" s="76"/>
      <c r="B63" s="7" t="s">
        <v>1</v>
      </c>
      <c r="C63" s="7"/>
      <c r="D63" s="7"/>
      <c r="E63" s="7"/>
      <c r="F63" s="7"/>
      <c r="G63" s="111"/>
      <c r="I63" s="199">
        <v>0.7758827316925713</v>
      </c>
      <c r="J63" s="24"/>
      <c r="K63" s="37"/>
      <c r="L63" s="24"/>
      <c r="M63" s="124">
        <v>0.7865176940973997</v>
      </c>
      <c r="N63" s="91"/>
      <c r="O63" s="124"/>
      <c r="P63" s="86"/>
      <c r="Q63" s="117"/>
      <c r="R63" s="134"/>
      <c r="S63" s="7"/>
      <c r="Y63" s="74"/>
    </row>
    <row r="64" spans="1:25" ht="15.75">
      <c r="A64" s="76"/>
      <c r="B64" s="7" t="s">
        <v>2</v>
      </c>
      <c r="C64" s="7"/>
      <c r="D64" s="7"/>
      <c r="E64" s="7"/>
      <c r="F64" s="7"/>
      <c r="G64" s="116"/>
      <c r="I64" s="88"/>
      <c r="J64" s="24"/>
      <c r="K64" s="83"/>
      <c r="L64" s="24"/>
      <c r="M64" s="86"/>
      <c r="N64" s="91"/>
      <c r="O64" s="86"/>
      <c r="P64" s="86"/>
      <c r="Q64" s="117"/>
      <c r="R64" s="134"/>
      <c r="S64" s="7"/>
      <c r="Y64" s="74"/>
    </row>
    <row r="65" spans="1:25" ht="10.5" customHeight="1">
      <c r="A65" s="76"/>
      <c r="C65" s="7"/>
      <c r="D65" s="7"/>
      <c r="E65" s="7"/>
      <c r="F65" s="7"/>
      <c r="G65" s="161"/>
      <c r="J65" s="7"/>
      <c r="K65" s="35"/>
      <c r="L65" s="7"/>
      <c r="M65" s="35"/>
      <c r="N65" s="7"/>
      <c r="O65" s="61"/>
      <c r="P65" s="61"/>
      <c r="Q65" s="61"/>
      <c r="R65" s="134"/>
      <c r="S65" s="7"/>
      <c r="Y65" s="74"/>
    </row>
    <row r="66" spans="1:25" ht="15.75">
      <c r="A66" s="76"/>
      <c r="D66" s="7"/>
      <c r="E66" s="7"/>
      <c r="F66" s="7"/>
      <c r="J66" s="7"/>
      <c r="K66" s="35"/>
      <c r="L66" s="7"/>
      <c r="M66" s="35"/>
      <c r="N66" s="7"/>
      <c r="O66" s="7"/>
      <c r="P66" s="7"/>
      <c r="Q66" s="7"/>
      <c r="R66" s="134"/>
      <c r="S66" s="7"/>
      <c r="Y66" s="74"/>
    </row>
    <row r="67" spans="1:25" ht="15.75">
      <c r="A67" s="76"/>
      <c r="B67" s="13" t="s">
        <v>158</v>
      </c>
      <c r="C67" s="7" t="s">
        <v>188</v>
      </c>
      <c r="D67" s="7"/>
      <c r="E67" s="7"/>
      <c r="F67" s="7"/>
      <c r="J67" s="7"/>
      <c r="K67" s="35"/>
      <c r="L67" s="7"/>
      <c r="M67" s="35"/>
      <c r="N67" s="7"/>
      <c r="O67" s="7"/>
      <c r="P67" s="7"/>
      <c r="Q67" s="7"/>
      <c r="R67" s="134"/>
      <c r="S67" s="7"/>
      <c r="Y67" s="74"/>
    </row>
    <row r="68" spans="1:25" ht="15.75">
      <c r="A68" s="76"/>
      <c r="C68" s="40"/>
      <c r="D68" s="7"/>
      <c r="E68" s="7"/>
      <c r="F68" s="7"/>
      <c r="J68" s="7"/>
      <c r="K68" s="35"/>
      <c r="L68" s="7"/>
      <c r="M68" s="35"/>
      <c r="N68" s="7"/>
      <c r="O68" s="7"/>
      <c r="P68" s="7"/>
      <c r="Q68" s="7"/>
      <c r="R68" s="134"/>
      <c r="S68" s="7"/>
      <c r="Y68" s="74"/>
    </row>
    <row r="69" spans="1:25" ht="10.5" customHeight="1">
      <c r="A69" s="76"/>
      <c r="C69" s="7"/>
      <c r="D69" s="7"/>
      <c r="E69" s="7"/>
      <c r="F69" s="7"/>
      <c r="J69" s="7"/>
      <c r="K69" s="35"/>
      <c r="L69" s="7"/>
      <c r="M69" s="35"/>
      <c r="N69" s="7"/>
      <c r="O69" s="7"/>
      <c r="P69" s="7"/>
      <c r="Q69" s="7"/>
      <c r="R69" s="134"/>
      <c r="S69" s="7"/>
      <c r="Y69" s="74"/>
    </row>
    <row r="70" spans="1:25" ht="15.75">
      <c r="A70" s="76"/>
      <c r="B70" s="74" t="s">
        <v>4</v>
      </c>
      <c r="C70" s="74"/>
      <c r="D70" s="74"/>
      <c r="E70" s="7"/>
      <c r="F70" s="7"/>
      <c r="J70" s="7"/>
      <c r="K70" s="35"/>
      <c r="L70" s="7"/>
      <c r="M70" s="35"/>
      <c r="N70" s="7"/>
      <c r="O70" s="7"/>
      <c r="P70" s="7"/>
      <c r="Q70" s="7"/>
      <c r="R70" s="134"/>
      <c r="S70" s="7"/>
      <c r="Y70" s="74"/>
    </row>
    <row r="71" spans="1:25" ht="15.75">
      <c r="A71" s="76"/>
      <c r="B71" s="74" t="s">
        <v>189</v>
      </c>
      <c r="C71" s="74"/>
      <c r="D71" s="74"/>
      <c r="E71" s="7"/>
      <c r="F71" s="7"/>
      <c r="J71" s="7"/>
      <c r="K71" s="35"/>
      <c r="L71" s="7"/>
      <c r="M71" s="35"/>
      <c r="N71" s="7"/>
      <c r="O71" s="7"/>
      <c r="P71" s="7"/>
      <c r="Q71" s="7"/>
      <c r="R71" s="134"/>
      <c r="S71" s="7"/>
      <c r="Y71" s="74"/>
    </row>
    <row r="72" spans="1:25" ht="16.5" customHeight="1">
      <c r="A72" s="76"/>
      <c r="B72" s="84"/>
      <c r="C72" s="7"/>
      <c r="D72" s="7"/>
      <c r="E72" s="7"/>
      <c r="F72" s="7"/>
      <c r="J72" s="7"/>
      <c r="K72" s="35"/>
      <c r="L72" s="7"/>
      <c r="M72" s="35"/>
      <c r="N72" s="7"/>
      <c r="O72" s="7"/>
      <c r="P72" s="7"/>
      <c r="Q72" s="7"/>
      <c r="R72" s="134"/>
      <c r="S72" s="7"/>
      <c r="Y72" s="74"/>
    </row>
    <row r="73" spans="1:25" ht="15.75">
      <c r="A73" s="76"/>
      <c r="B73" s="74"/>
      <c r="C73" s="7"/>
      <c r="D73" s="7"/>
      <c r="E73" s="7"/>
      <c r="F73" s="7"/>
      <c r="J73" s="7"/>
      <c r="K73" s="35"/>
      <c r="L73" s="7"/>
      <c r="M73" s="35"/>
      <c r="N73" s="7"/>
      <c r="O73" s="7"/>
      <c r="P73" s="7"/>
      <c r="Q73" s="7"/>
      <c r="R73" s="134"/>
      <c r="S73" s="7"/>
      <c r="Y73" s="74"/>
    </row>
    <row r="74" ht="15.75">
      <c r="R74" s="64"/>
    </row>
    <row r="75" ht="15.75">
      <c r="R75" s="64"/>
    </row>
    <row r="76" ht="15.75">
      <c r="R76" s="64"/>
    </row>
    <row r="77" ht="15.75">
      <c r="R77" s="64"/>
    </row>
    <row r="78" ht="15.75">
      <c r="R78" s="64"/>
    </row>
    <row r="79" ht="15.75">
      <c r="R79" s="64"/>
    </row>
    <row r="80" ht="15.75">
      <c r="R80" s="64"/>
    </row>
    <row r="81" ht="15.75">
      <c r="R81" s="64"/>
    </row>
    <row r="82" ht="15.75">
      <c r="R82" s="64"/>
    </row>
    <row r="83" ht="15.75">
      <c r="R83" s="64"/>
    </row>
    <row r="84" ht="15.75">
      <c r="R84" s="64"/>
    </row>
    <row r="85" ht="15.75">
      <c r="R85" s="64"/>
    </row>
    <row r="86" ht="15.75">
      <c r="R86" s="64"/>
    </row>
    <row r="87" ht="15.75">
      <c r="R87" s="64"/>
    </row>
    <row r="88" ht="15.75">
      <c r="R88" s="64"/>
    </row>
    <row r="89" ht="15.75">
      <c r="R89" s="64"/>
    </row>
    <row r="90" ht="15.75">
      <c r="R90" s="64"/>
    </row>
    <row r="91" ht="15.75">
      <c r="R91" s="64"/>
    </row>
    <row r="92" ht="15.75">
      <c r="R92" s="64"/>
    </row>
    <row r="93" ht="15.75">
      <c r="R93" s="64"/>
    </row>
    <row r="94" ht="15.75">
      <c r="R94" s="64"/>
    </row>
    <row r="95" ht="15.75">
      <c r="R95" s="64"/>
    </row>
    <row r="96" ht="15.75">
      <c r="R96" s="64"/>
    </row>
    <row r="97" ht="15.75">
      <c r="R97" s="64"/>
    </row>
    <row r="98" ht="15.75">
      <c r="R98" s="64"/>
    </row>
    <row r="99" ht="15.75">
      <c r="R99" s="64"/>
    </row>
    <row r="100" ht="15.75">
      <c r="R100" s="64"/>
    </row>
    <row r="101" ht="15.75">
      <c r="R101" s="64"/>
    </row>
    <row r="102" ht="15.75">
      <c r="R102" s="64"/>
    </row>
    <row r="103" ht="15.75">
      <c r="R103" s="64"/>
    </row>
    <row r="104" ht="15.75">
      <c r="R104" s="64"/>
    </row>
    <row r="105" ht="15.75">
      <c r="R105" s="64"/>
    </row>
    <row r="106" ht="15.75">
      <c r="R106" s="64"/>
    </row>
    <row r="107" ht="15.75">
      <c r="R107" s="64"/>
    </row>
    <row r="108" ht="15.75">
      <c r="R108" s="64"/>
    </row>
    <row r="109" ht="15.75">
      <c r="R109" s="64"/>
    </row>
    <row r="110" ht="15.75">
      <c r="R110" s="64"/>
    </row>
    <row r="111" ht="15.75">
      <c r="R111" s="64"/>
    </row>
    <row r="112" ht="15.75">
      <c r="R112" s="64"/>
    </row>
    <row r="113" ht="15.75">
      <c r="R113" s="64"/>
    </row>
    <row r="114" ht="15.75">
      <c r="R114" s="64"/>
    </row>
    <row r="115" ht="15.75">
      <c r="R115" s="64"/>
    </row>
    <row r="116" ht="15.75">
      <c r="R116" s="64"/>
    </row>
    <row r="117" ht="15.75">
      <c r="R117" s="64"/>
    </row>
    <row r="118" ht="15.75">
      <c r="R118" s="64"/>
    </row>
    <row r="119" ht="15.75">
      <c r="R119" s="64"/>
    </row>
    <row r="120" ht="15.75">
      <c r="R120" s="64"/>
    </row>
    <row r="121" ht="15.75">
      <c r="R121" s="64"/>
    </row>
    <row r="122" ht="15.75">
      <c r="R122" s="64"/>
    </row>
    <row r="123" ht="15.75">
      <c r="R123" s="64"/>
    </row>
    <row r="124" ht="15.75">
      <c r="R124" s="64"/>
    </row>
    <row r="125" ht="15.75">
      <c r="R125" s="64"/>
    </row>
    <row r="126" ht="15.75">
      <c r="R126" s="64"/>
    </row>
    <row r="127" ht="15.75">
      <c r="R127" s="64"/>
    </row>
    <row r="128" ht="15.75">
      <c r="R128" s="64"/>
    </row>
    <row r="129" ht="15.75">
      <c r="R129" s="64"/>
    </row>
    <row r="130" ht="15.75">
      <c r="R130" s="64"/>
    </row>
    <row r="131" ht="15.75">
      <c r="R131" s="64"/>
    </row>
    <row r="132" ht="15.75">
      <c r="R132" s="64"/>
    </row>
    <row r="133" ht="15.75">
      <c r="R133" s="64"/>
    </row>
    <row r="134" ht="15.75">
      <c r="R134" s="64"/>
    </row>
    <row r="135" ht="15.75">
      <c r="R135" s="64"/>
    </row>
    <row r="136" ht="15.75">
      <c r="R136" s="64"/>
    </row>
    <row r="137" ht="15.75">
      <c r="R137" s="64"/>
    </row>
    <row r="138" ht="15.75">
      <c r="R138" s="64"/>
    </row>
    <row r="139" ht="15.75">
      <c r="R139" s="64"/>
    </row>
    <row r="140" ht="15.75">
      <c r="R140" s="64"/>
    </row>
    <row r="141" ht="15.75">
      <c r="R141" s="64"/>
    </row>
    <row r="142" ht="15.75">
      <c r="R142" s="64"/>
    </row>
    <row r="143" ht="15.75">
      <c r="R143" s="64"/>
    </row>
    <row r="144" ht="15.75">
      <c r="R144" s="64"/>
    </row>
    <row r="145" ht="15.75">
      <c r="R145" s="64"/>
    </row>
    <row r="146" ht="15.75">
      <c r="R146" s="64"/>
    </row>
    <row r="147" ht="15.75">
      <c r="R147" s="64"/>
    </row>
    <row r="148" ht="15.75">
      <c r="R148" s="64"/>
    </row>
    <row r="149" ht="15.75">
      <c r="R149" s="64"/>
    </row>
    <row r="150" ht="15.75">
      <c r="R150" s="64"/>
    </row>
    <row r="151" ht="15.75">
      <c r="R151" s="64"/>
    </row>
    <row r="152" ht="15.75">
      <c r="R152" s="64"/>
    </row>
    <row r="153" ht="15.75">
      <c r="R153" s="64"/>
    </row>
    <row r="154" ht="15.75">
      <c r="R154" s="64"/>
    </row>
    <row r="155" ht="15.75">
      <c r="R155" s="64"/>
    </row>
    <row r="156" ht="15.75">
      <c r="R156" s="64"/>
    </row>
    <row r="157" ht="15.75">
      <c r="R157" s="64"/>
    </row>
    <row r="158" ht="15.75">
      <c r="R158" s="64"/>
    </row>
    <row r="159" ht="15.75">
      <c r="R159" s="64"/>
    </row>
    <row r="160" ht="15.75">
      <c r="R160" s="64"/>
    </row>
    <row r="161" ht="15.75">
      <c r="R161" s="64"/>
    </row>
    <row r="162" ht="15.75">
      <c r="R162" s="64"/>
    </row>
    <row r="163" ht="15.75">
      <c r="R163" s="64"/>
    </row>
    <row r="164" ht="15.75">
      <c r="R164" s="64"/>
    </row>
    <row r="165" ht="15.75">
      <c r="R165" s="64"/>
    </row>
    <row r="166" ht="15.75">
      <c r="R166" s="64"/>
    </row>
    <row r="167" ht="15.75">
      <c r="R167" s="64"/>
    </row>
    <row r="168" ht="15.75">
      <c r="R168" s="64"/>
    </row>
    <row r="169" ht="15.75">
      <c r="R169" s="64"/>
    </row>
    <row r="170" ht="15.75">
      <c r="R170" s="64"/>
    </row>
    <row r="171" ht="15.75">
      <c r="R171" s="64"/>
    </row>
    <row r="172" ht="15.75">
      <c r="R172" s="64"/>
    </row>
    <row r="173" ht="15.75">
      <c r="R173" s="64"/>
    </row>
    <row r="174" ht="15.75">
      <c r="R174" s="64"/>
    </row>
    <row r="175" ht="15.75">
      <c r="R175" s="64"/>
    </row>
    <row r="176" ht="15.75">
      <c r="R176" s="64"/>
    </row>
    <row r="177" ht="15.75">
      <c r="R177" s="64"/>
    </row>
    <row r="178" ht="15.75">
      <c r="R178" s="64"/>
    </row>
    <row r="179" ht="15.75">
      <c r="R179" s="64"/>
    </row>
    <row r="180" ht="15.75">
      <c r="R180" s="64"/>
    </row>
    <row r="181" ht="15.75">
      <c r="R181" s="64"/>
    </row>
    <row r="182" ht="15.75">
      <c r="R182" s="64"/>
    </row>
    <row r="183" ht="15.75">
      <c r="R183" s="64"/>
    </row>
    <row r="184" ht="15.75">
      <c r="R184" s="64"/>
    </row>
    <row r="185" ht="15.75">
      <c r="R185" s="64"/>
    </row>
    <row r="186" ht="15.75">
      <c r="R186" s="64"/>
    </row>
    <row r="187" ht="15.75">
      <c r="R187" s="64"/>
    </row>
    <row r="188" ht="15.75">
      <c r="R188" s="64"/>
    </row>
    <row r="189" ht="15.75">
      <c r="R189" s="64"/>
    </row>
    <row r="190" ht="15.75">
      <c r="R190" s="64"/>
    </row>
    <row r="191" ht="15.75">
      <c r="R191" s="64"/>
    </row>
    <row r="192" ht="15.75">
      <c r="R192" s="64"/>
    </row>
    <row r="193" ht="15.75">
      <c r="R193" s="64"/>
    </row>
    <row r="194" ht="15.75">
      <c r="R194" s="64"/>
    </row>
    <row r="195" ht="15.75">
      <c r="R195" s="64"/>
    </row>
    <row r="196" ht="15.75">
      <c r="R196" s="64"/>
    </row>
    <row r="197" ht="15.75">
      <c r="R197" s="64"/>
    </row>
    <row r="198" ht="15.75">
      <c r="R198" s="64"/>
    </row>
    <row r="199" ht="15.75">
      <c r="R199" s="64"/>
    </row>
    <row r="200" ht="15.75">
      <c r="R200" s="64"/>
    </row>
    <row r="201" ht="15.75">
      <c r="R201" s="64"/>
    </row>
    <row r="202" ht="15.75">
      <c r="R202" s="64"/>
    </row>
    <row r="203" ht="15.75">
      <c r="R203" s="64"/>
    </row>
    <row r="204" ht="15.75">
      <c r="R204" s="64"/>
    </row>
    <row r="205" ht="15.75">
      <c r="R205" s="64"/>
    </row>
    <row r="206" ht="15.75">
      <c r="R206" s="64"/>
    </row>
  </sheetData>
  <printOptions horizontalCentered="1"/>
  <pageMargins left="0.5" right="0.22" top="0.25" bottom="0.25" header="0" footer="0"/>
  <pageSetup horizontalDpi="300" verticalDpi="300" orientation="portrait" paperSize="9" scale="74" r:id="rId1"/>
  <headerFooter alignWithMargins="0">
    <oddFooter>&amp;C 2</oddFooter>
  </headerFooter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7"/>
  <sheetViews>
    <sheetView workbookViewId="0" topLeftCell="K19">
      <selection activeCell="T39" sqref="T39"/>
    </sheetView>
  </sheetViews>
  <sheetFormatPr defaultColWidth="9.140625" defaultRowHeight="12.75"/>
  <cols>
    <col min="1" max="1" width="6.00390625" style="13" customWidth="1"/>
    <col min="2" max="2" width="3.7109375" style="13" customWidth="1"/>
    <col min="3" max="3" width="32.28125" style="13" customWidth="1"/>
    <col min="4" max="4" width="5.57421875" style="13" customWidth="1"/>
    <col min="5" max="5" width="14.28125" style="13" customWidth="1"/>
    <col min="6" max="6" width="1.1484375" style="13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3" customWidth="1"/>
    <col min="11" max="11" width="14.57421875" style="13" customWidth="1"/>
    <col min="12" max="12" width="1.1484375" style="13" customWidth="1"/>
    <col min="13" max="13" width="15.57421875" style="13" customWidth="1"/>
    <col min="14" max="14" width="1.1484375" style="13" hidden="1" customWidth="1"/>
    <col min="15" max="15" width="12.7109375" style="13" customWidth="1"/>
    <col min="16" max="16" width="11.8515625" style="13" customWidth="1"/>
    <col min="17" max="17" width="13.8515625" style="13" customWidth="1"/>
    <col min="18" max="21" width="12.421875" style="13" customWidth="1"/>
    <col min="22" max="22" width="3.57421875" style="13" customWidth="1"/>
    <col min="23" max="26" width="12.421875" style="13" customWidth="1"/>
    <col min="27" max="27" width="15.140625" style="13" customWidth="1"/>
    <col min="28" max="28" width="14.28125" style="13" customWidth="1"/>
    <col min="29" max="16384" width="12.421875" style="13" customWidth="1"/>
  </cols>
  <sheetData>
    <row r="1" spans="1:19" ht="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7"/>
      <c r="M1" s="7"/>
      <c r="N1" s="7"/>
      <c r="O1" s="7"/>
      <c r="P1" s="7"/>
      <c r="Q1" s="7"/>
      <c r="R1" s="61"/>
      <c r="S1" s="7"/>
    </row>
    <row r="2" spans="1:19" ht="20.25">
      <c r="A2" s="196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61"/>
      <c r="S2" s="7"/>
    </row>
    <row r="3" spans="1:256" ht="15" customHeight="1">
      <c r="A3" s="147" t="s">
        <v>185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91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60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" s="38" customFormat="1" ht="15.75">
      <c r="A5" s="38" t="s">
        <v>137</v>
      </c>
      <c r="B5" s="13"/>
      <c r="R5" s="173"/>
      <c r="Y5" s="74"/>
    </row>
    <row r="6" spans="2:25" s="38" customFormat="1" ht="15.75">
      <c r="B6" s="13"/>
      <c r="O6" s="39"/>
      <c r="P6" s="39"/>
      <c r="Q6" s="39"/>
      <c r="R6" s="173"/>
      <c r="Y6" s="74"/>
    </row>
    <row r="7" spans="5:25" s="38" customFormat="1" ht="15.75">
      <c r="E7" s="112" t="s">
        <v>162</v>
      </c>
      <c r="G7" s="112" t="s">
        <v>164</v>
      </c>
      <c r="O7" s="113" t="s">
        <v>163</v>
      </c>
      <c r="P7" s="39" t="s">
        <v>165</v>
      </c>
      <c r="Q7" s="39" t="s">
        <v>59</v>
      </c>
      <c r="R7" s="173"/>
      <c r="Y7" s="74"/>
    </row>
    <row r="8" spans="7:25" s="38" customFormat="1" ht="15.75">
      <c r="G8" s="112" t="s">
        <v>166</v>
      </c>
      <c r="M8" s="39" t="s">
        <v>167</v>
      </c>
      <c r="O8" s="39"/>
      <c r="P8" s="39" t="s">
        <v>157</v>
      </c>
      <c r="Q8" s="39" t="s">
        <v>127</v>
      </c>
      <c r="R8" s="173"/>
      <c r="Y8" s="74"/>
    </row>
    <row r="9" spans="7:25" s="38" customFormat="1" ht="15.75">
      <c r="G9" s="112"/>
      <c r="M9" s="39"/>
      <c r="O9" s="39"/>
      <c r="P9" s="39"/>
      <c r="Q9" s="39"/>
      <c r="R9" s="183"/>
      <c r="S9" s="39"/>
      <c r="Y9" s="74"/>
    </row>
    <row r="10" spans="5:25" s="38" customFormat="1" ht="15.75">
      <c r="E10" s="39" t="s">
        <v>97</v>
      </c>
      <c r="G10" s="39" t="s">
        <v>97</v>
      </c>
      <c r="I10" s="39" t="s">
        <v>98</v>
      </c>
      <c r="K10" s="39" t="s">
        <v>99</v>
      </c>
      <c r="M10" s="39" t="s">
        <v>10</v>
      </c>
      <c r="N10" s="39"/>
      <c r="O10" s="39" t="s">
        <v>59</v>
      </c>
      <c r="P10" s="39"/>
      <c r="Q10" s="39"/>
      <c r="R10" s="173"/>
      <c r="Y10" s="74"/>
    </row>
    <row r="11" spans="5:25" s="38" customFormat="1" ht="15.75">
      <c r="E11" s="39" t="s">
        <v>100</v>
      </c>
      <c r="G11" s="39" t="s">
        <v>101</v>
      </c>
      <c r="I11" s="39" t="s">
        <v>102</v>
      </c>
      <c r="K11" s="39" t="s">
        <v>103</v>
      </c>
      <c r="M11" s="39" t="s">
        <v>46</v>
      </c>
      <c r="N11" s="39" t="s">
        <v>9</v>
      </c>
      <c r="O11" s="39"/>
      <c r="P11" s="39"/>
      <c r="Q11" s="39"/>
      <c r="R11" s="173"/>
      <c r="Y11" s="74"/>
    </row>
    <row r="12" spans="4:25" s="38" customFormat="1" ht="15.75">
      <c r="D12" s="75"/>
      <c r="E12" s="39" t="s">
        <v>49</v>
      </c>
      <c r="G12" s="39" t="s">
        <v>49</v>
      </c>
      <c r="I12" s="39" t="s">
        <v>49</v>
      </c>
      <c r="K12" s="39" t="s">
        <v>49</v>
      </c>
      <c r="M12" s="39" t="s">
        <v>49</v>
      </c>
      <c r="O12" s="39" t="s">
        <v>49</v>
      </c>
      <c r="P12" s="39" t="s">
        <v>49</v>
      </c>
      <c r="Q12" s="183" t="s">
        <v>49</v>
      </c>
      <c r="R12" s="173"/>
      <c r="Y12" s="74"/>
    </row>
    <row r="13" spans="3:25" s="38" customFormat="1" ht="15.75">
      <c r="C13" s="75" t="s">
        <v>134</v>
      </c>
      <c r="E13" s="39"/>
      <c r="G13" s="39"/>
      <c r="I13" s="39"/>
      <c r="K13" s="39"/>
      <c r="M13" s="39"/>
      <c r="O13" s="39"/>
      <c r="P13" s="39"/>
      <c r="Q13" s="183"/>
      <c r="R13" s="173"/>
      <c r="Y13" s="74"/>
    </row>
    <row r="14" spans="1:25" s="40" customFormat="1" ht="15.75" customHeight="1">
      <c r="A14" s="38" t="s">
        <v>190</v>
      </c>
      <c r="B14" s="38"/>
      <c r="C14" s="13"/>
      <c r="D14" s="13"/>
      <c r="F14" s="13"/>
      <c r="J14" s="13"/>
      <c r="Q14" s="181"/>
      <c r="R14" s="181"/>
      <c r="Y14" s="74"/>
    </row>
    <row r="15" spans="2:25" s="40" customFormat="1" ht="15.75" customHeight="1">
      <c r="B15" s="38"/>
      <c r="C15" s="13"/>
      <c r="D15" s="13"/>
      <c r="F15" s="13"/>
      <c r="J15" s="13"/>
      <c r="Q15" s="181"/>
      <c r="R15" s="181"/>
      <c r="Y15" s="74"/>
    </row>
    <row r="16" spans="1:25" s="40" customFormat="1" ht="15.75">
      <c r="A16" s="40" t="s">
        <v>191</v>
      </c>
      <c r="C16" s="13"/>
      <c r="D16" s="13"/>
      <c r="E16" s="42">
        <v>50054.75</v>
      </c>
      <c r="F16" s="13"/>
      <c r="G16" s="42">
        <v>1185.12843</v>
      </c>
      <c r="H16" s="42"/>
      <c r="I16" s="42">
        <v>1213.81</v>
      </c>
      <c r="J16" s="13"/>
      <c r="K16" s="42">
        <v>-713.425</v>
      </c>
      <c r="L16" s="42"/>
      <c r="M16" s="42">
        <v>-10608.533000000001</v>
      </c>
      <c r="N16" s="42"/>
      <c r="O16" s="42">
        <v>41131.73042999999</v>
      </c>
      <c r="P16" s="49">
        <v>33.419</v>
      </c>
      <c r="Q16" s="89">
        <v>41165.14942999999</v>
      </c>
      <c r="R16" s="181"/>
      <c r="S16" s="49"/>
      <c r="Y16" s="74"/>
    </row>
    <row r="17" spans="3:25" s="40" customFormat="1" ht="15.75">
      <c r="C17" s="13"/>
      <c r="D17" s="13"/>
      <c r="E17" s="42"/>
      <c r="F17" s="13"/>
      <c r="G17" s="42"/>
      <c r="H17" s="42"/>
      <c r="I17" s="42"/>
      <c r="J17" s="13"/>
      <c r="K17" s="42"/>
      <c r="L17" s="42"/>
      <c r="M17" s="42"/>
      <c r="N17" s="42"/>
      <c r="O17" s="42"/>
      <c r="P17" s="49"/>
      <c r="Q17" s="89"/>
      <c r="R17" s="181"/>
      <c r="S17" s="49"/>
      <c r="Y17" s="74"/>
    </row>
    <row r="18" spans="1:25" s="40" customFormat="1" ht="15.75">
      <c r="A18" s="40" t="s">
        <v>177</v>
      </c>
      <c r="C18" s="13"/>
      <c r="D18" s="13"/>
      <c r="E18" s="42"/>
      <c r="F18" s="13"/>
      <c r="G18" s="42"/>
      <c r="H18" s="42"/>
      <c r="I18" s="42">
        <v>-4.625</v>
      </c>
      <c r="J18" s="13"/>
      <c r="K18" s="42"/>
      <c r="L18" s="42"/>
      <c r="M18" s="42">
        <v>717.222</v>
      </c>
      <c r="N18" s="42"/>
      <c r="O18" s="42">
        <v>711.597</v>
      </c>
      <c r="P18" s="179">
        <v>0</v>
      </c>
      <c r="Q18" s="89">
        <v>711.597</v>
      </c>
      <c r="R18" s="181"/>
      <c r="S18" s="49"/>
      <c r="Y18" s="74"/>
    </row>
    <row r="19" spans="3:25" s="40" customFormat="1" ht="15.75">
      <c r="C19" s="13"/>
      <c r="D19" s="13"/>
      <c r="E19" s="194"/>
      <c r="F19" s="195"/>
      <c r="G19" s="194"/>
      <c r="H19" s="194"/>
      <c r="I19" s="194"/>
      <c r="J19" s="195"/>
      <c r="K19" s="194"/>
      <c r="L19" s="194"/>
      <c r="M19" s="194"/>
      <c r="N19" s="194"/>
      <c r="O19" s="194"/>
      <c r="P19" s="54"/>
      <c r="Q19" s="194"/>
      <c r="R19" s="181"/>
      <c r="S19" s="49"/>
      <c r="Y19" s="74"/>
    </row>
    <row r="20" spans="1:25" s="40" customFormat="1" ht="15.75">
      <c r="A20" s="40" t="s">
        <v>192</v>
      </c>
      <c r="C20" s="13"/>
      <c r="D20" s="13"/>
      <c r="E20" s="89">
        <v>50054.75</v>
      </c>
      <c r="F20" s="89">
        <v>0</v>
      </c>
      <c r="G20" s="89">
        <v>1185.12843</v>
      </c>
      <c r="H20" s="89">
        <v>0</v>
      </c>
      <c r="I20" s="89">
        <v>1209.185</v>
      </c>
      <c r="J20" s="89">
        <v>0</v>
      </c>
      <c r="K20" s="89">
        <v>-713.425</v>
      </c>
      <c r="L20" s="89">
        <v>0</v>
      </c>
      <c r="M20" s="89">
        <v>-9891.511000000002</v>
      </c>
      <c r="N20" s="89">
        <v>0</v>
      </c>
      <c r="O20" s="89">
        <v>41843.52742999999</v>
      </c>
      <c r="P20" s="89">
        <v>33.419</v>
      </c>
      <c r="Q20" s="89">
        <v>41876.74642999999</v>
      </c>
      <c r="R20" s="181"/>
      <c r="S20" s="49"/>
      <c r="Y20" s="74"/>
    </row>
    <row r="21" spans="3:25" s="40" customFormat="1" ht="15.75">
      <c r="C21" s="13"/>
      <c r="D21" s="13"/>
      <c r="E21" s="89"/>
      <c r="F21" s="64"/>
      <c r="G21" s="89"/>
      <c r="H21" s="89"/>
      <c r="I21" s="89"/>
      <c r="J21" s="64"/>
      <c r="K21" s="89"/>
      <c r="L21" s="89"/>
      <c r="M21" s="89"/>
      <c r="N21" s="89"/>
      <c r="O21" s="42"/>
      <c r="P21" s="49"/>
      <c r="Q21" s="89"/>
      <c r="R21" s="181"/>
      <c r="S21" s="49"/>
      <c r="Y21" s="74"/>
    </row>
    <row r="22" spans="1:25" s="40" customFormat="1" ht="15.75">
      <c r="A22" s="40" t="s">
        <v>44</v>
      </c>
      <c r="C22" s="13"/>
      <c r="D22" s="13"/>
      <c r="E22" s="180">
        <v>0</v>
      </c>
      <c r="F22" s="87"/>
      <c r="G22" s="180">
        <v>0</v>
      </c>
      <c r="H22" s="174"/>
      <c r="I22" s="180">
        <v>0</v>
      </c>
      <c r="J22" s="175"/>
      <c r="K22" s="180">
        <v>0</v>
      </c>
      <c r="L22" s="174"/>
      <c r="M22" s="140">
        <v>-519.0551600000001</v>
      </c>
      <c r="N22" s="89"/>
      <c r="O22" s="89">
        <v>-519.0551600000001</v>
      </c>
      <c r="P22" s="89">
        <v>0.87754</v>
      </c>
      <c r="Q22" s="89">
        <v>-518.1776200000002</v>
      </c>
      <c r="R22" s="173"/>
      <c r="S22" s="38"/>
      <c r="Y22" s="74"/>
    </row>
    <row r="23" spans="1:25" s="40" customFormat="1" ht="15.75">
      <c r="A23" s="40" t="s">
        <v>119</v>
      </c>
      <c r="C23" s="13"/>
      <c r="D23" s="22" t="s">
        <v>158</v>
      </c>
      <c r="E23" s="180">
        <v>0</v>
      </c>
      <c r="F23" s="152"/>
      <c r="G23" s="180">
        <v>0</v>
      </c>
      <c r="H23" s="169"/>
      <c r="I23" s="180">
        <v>0</v>
      </c>
      <c r="J23" s="170"/>
      <c r="K23" s="180">
        <v>0</v>
      </c>
      <c r="L23" s="171"/>
      <c r="M23" s="180">
        <v>0</v>
      </c>
      <c r="N23" s="42"/>
      <c r="O23" s="180">
        <v>0</v>
      </c>
      <c r="P23" s="180">
        <v>0</v>
      </c>
      <c r="Q23" s="89">
        <v>0</v>
      </c>
      <c r="R23" s="173"/>
      <c r="S23" s="38"/>
      <c r="Y23" s="74"/>
    </row>
    <row r="24" spans="3:25" s="40" customFormat="1" ht="6.75" customHeight="1">
      <c r="C24" s="13"/>
      <c r="D24" s="13"/>
      <c r="E24" s="42"/>
      <c r="F24" s="13"/>
      <c r="G24" s="42"/>
      <c r="H24" s="42"/>
      <c r="I24" s="42"/>
      <c r="J24" s="13"/>
      <c r="K24" s="42"/>
      <c r="L24" s="42"/>
      <c r="M24" s="42"/>
      <c r="N24" s="42"/>
      <c r="O24" s="42"/>
      <c r="P24" s="42"/>
      <c r="Q24" s="89"/>
      <c r="R24" s="173"/>
      <c r="S24" s="38"/>
      <c r="Y24" s="74"/>
    </row>
    <row r="25" spans="1:25" s="40" customFormat="1" ht="16.5" thickBot="1">
      <c r="A25" s="40" t="s">
        <v>193</v>
      </c>
      <c r="C25" s="13"/>
      <c r="D25" s="13"/>
      <c r="E25" s="43">
        <v>50054.75</v>
      </c>
      <c r="F25" s="43">
        <v>0</v>
      </c>
      <c r="G25" s="43">
        <v>1185.12843</v>
      </c>
      <c r="H25" s="43">
        <v>0</v>
      </c>
      <c r="I25" s="43">
        <v>1209.185</v>
      </c>
      <c r="J25" s="43">
        <v>0</v>
      </c>
      <c r="K25" s="43">
        <v>-713.425</v>
      </c>
      <c r="L25" s="43">
        <v>0</v>
      </c>
      <c r="M25" s="43">
        <v>-10410.566160000002</v>
      </c>
      <c r="N25" s="43">
        <v>0</v>
      </c>
      <c r="O25" s="43">
        <v>41324.57226999998</v>
      </c>
      <c r="P25" s="43">
        <v>34.29654</v>
      </c>
      <c r="Q25" s="43">
        <v>41358.56880999999</v>
      </c>
      <c r="R25" s="173"/>
      <c r="S25" s="38"/>
      <c r="Y25" s="74"/>
    </row>
    <row r="26" spans="3:25" s="40" customFormat="1" ht="15.75" customHeight="1" thickTop="1">
      <c r="C26" s="13"/>
      <c r="D26" s="13"/>
      <c r="F26" s="13"/>
      <c r="J26" s="13"/>
      <c r="Q26" s="181"/>
      <c r="R26" s="173"/>
      <c r="S26" s="38"/>
      <c r="Y26" s="74"/>
    </row>
    <row r="27" spans="3:25" s="40" customFormat="1" ht="15.75" customHeight="1">
      <c r="C27" s="13"/>
      <c r="D27" s="13"/>
      <c r="F27" s="13"/>
      <c r="J27" s="13"/>
      <c r="Q27" s="181"/>
      <c r="R27" s="173"/>
      <c r="S27" s="38"/>
      <c r="Y27" s="74"/>
    </row>
    <row r="28" spans="1:25" s="40" customFormat="1" ht="15.75" customHeight="1">
      <c r="A28" s="38" t="s">
        <v>194</v>
      </c>
      <c r="C28" s="13"/>
      <c r="D28" s="13"/>
      <c r="F28" s="13"/>
      <c r="J28" s="13"/>
      <c r="M28" s="130"/>
      <c r="Q28" s="181"/>
      <c r="R28" s="173"/>
      <c r="S28" s="38"/>
      <c r="Y28" s="74"/>
    </row>
    <row r="29" spans="3:25" s="40" customFormat="1" ht="15.75" customHeight="1">
      <c r="C29" s="13"/>
      <c r="D29" s="13"/>
      <c r="F29" s="13"/>
      <c r="J29" s="13"/>
      <c r="Q29" s="181"/>
      <c r="R29" s="173"/>
      <c r="S29" s="38"/>
      <c r="Y29" s="74"/>
    </row>
    <row r="30" spans="1:25" s="40" customFormat="1" ht="15.75" customHeight="1">
      <c r="A30" s="40" t="s">
        <v>14</v>
      </c>
      <c r="C30" s="13"/>
      <c r="D30" s="13"/>
      <c r="E30" s="44">
        <v>50054.75</v>
      </c>
      <c r="F30" s="13"/>
      <c r="G30" s="44">
        <v>1185.12843</v>
      </c>
      <c r="I30" s="44">
        <v>1119.4693100000002</v>
      </c>
      <c r="J30" s="13"/>
      <c r="K30" s="44">
        <v>-713.605</v>
      </c>
      <c r="M30" s="44">
        <v>-12616.409</v>
      </c>
      <c r="O30" s="44">
        <v>39029.333739999995</v>
      </c>
      <c r="P30" s="44">
        <v>29.42</v>
      </c>
      <c r="Q30" s="184">
        <v>39058.45373999999</v>
      </c>
      <c r="R30" s="173"/>
      <c r="S30" s="38"/>
      <c r="Y30" s="74"/>
    </row>
    <row r="31" spans="3:25" s="40" customFormat="1" ht="7.5" customHeight="1">
      <c r="C31" s="13"/>
      <c r="D31" s="13"/>
      <c r="E31" s="44"/>
      <c r="F31" s="13"/>
      <c r="G31" s="44"/>
      <c r="I31" s="44"/>
      <c r="J31" s="13"/>
      <c r="K31" s="44"/>
      <c r="M31" s="44"/>
      <c r="O31" s="44"/>
      <c r="P31" s="44"/>
      <c r="Q31" s="184"/>
      <c r="R31" s="173"/>
      <c r="S31" s="38"/>
      <c r="Y31" s="74"/>
    </row>
    <row r="32" spans="1:25" s="40" customFormat="1" ht="15.75" customHeight="1" hidden="1">
      <c r="A32" s="40" t="s">
        <v>29</v>
      </c>
      <c r="C32" s="13"/>
      <c r="D32" s="13"/>
      <c r="E32" s="176">
        <v>0</v>
      </c>
      <c r="F32" s="177"/>
      <c r="G32" s="176">
        <v>0</v>
      </c>
      <c r="H32" s="178"/>
      <c r="I32" s="176">
        <v>0</v>
      </c>
      <c r="J32" s="178"/>
      <c r="K32" s="176">
        <v>0</v>
      </c>
      <c r="L32" s="179"/>
      <c r="M32" s="176">
        <v>0</v>
      </c>
      <c r="N32" s="179"/>
      <c r="O32" s="176">
        <v>0</v>
      </c>
      <c r="P32" s="176">
        <v>0</v>
      </c>
      <c r="Q32" s="176">
        <v>0</v>
      </c>
      <c r="R32" s="173"/>
      <c r="S32" s="38"/>
      <c r="Y32" s="74"/>
    </row>
    <row r="33" spans="1:25" s="40" customFormat="1" ht="15.75">
      <c r="A33" s="40" t="s">
        <v>161</v>
      </c>
      <c r="C33" s="13"/>
      <c r="D33" s="13"/>
      <c r="E33" s="176">
        <v>0</v>
      </c>
      <c r="F33" s="83"/>
      <c r="G33" s="176">
        <v>0</v>
      </c>
      <c r="H33" s="115"/>
      <c r="I33" s="89">
        <v>-22.42887</v>
      </c>
      <c r="J33" s="165"/>
      <c r="K33" s="176">
        <v>0</v>
      </c>
      <c r="L33" s="142"/>
      <c r="M33" s="89">
        <v>22.42887</v>
      </c>
      <c r="N33" s="89"/>
      <c r="O33" s="89">
        <v>0</v>
      </c>
      <c r="P33" s="176">
        <v>0</v>
      </c>
      <c r="Q33" s="176">
        <v>0</v>
      </c>
      <c r="R33" s="173"/>
      <c r="S33" s="38"/>
      <c r="Y33" s="74"/>
    </row>
    <row r="34" spans="1:25" s="40" customFormat="1" ht="15.75">
      <c r="A34" s="40" t="s">
        <v>45</v>
      </c>
      <c r="C34" s="13"/>
      <c r="D34" s="13"/>
      <c r="E34" s="180">
        <v>0</v>
      </c>
      <c r="F34" s="87"/>
      <c r="G34" s="180">
        <v>0</v>
      </c>
      <c r="H34" s="174"/>
      <c r="I34" s="180">
        <v>0</v>
      </c>
      <c r="J34" s="163"/>
      <c r="K34" s="176">
        <v>0</v>
      </c>
      <c r="L34" s="142"/>
      <c r="M34" s="142">
        <v>-557.4747699999997</v>
      </c>
      <c r="N34" s="89"/>
      <c r="O34" s="89">
        <v>-557.4747699999997</v>
      </c>
      <c r="P34" s="89">
        <v>-0.60797</v>
      </c>
      <c r="Q34" s="89">
        <v>-558.0827399999997</v>
      </c>
      <c r="R34" s="173"/>
      <c r="S34" s="38"/>
      <c r="Y34" s="74"/>
    </row>
    <row r="35" spans="1:25" s="40" customFormat="1" ht="15.75" customHeight="1" hidden="1">
      <c r="A35" s="40" t="s">
        <v>160</v>
      </c>
      <c r="C35" s="13"/>
      <c r="D35" s="13"/>
      <c r="E35" s="180">
        <v>0</v>
      </c>
      <c r="F35" s="152"/>
      <c r="G35" s="180">
        <v>0</v>
      </c>
      <c r="H35" s="171"/>
      <c r="I35" s="180">
        <v>0</v>
      </c>
      <c r="J35" s="170"/>
      <c r="K35" s="176">
        <v>0</v>
      </c>
      <c r="L35" s="171"/>
      <c r="M35" s="176">
        <v>0</v>
      </c>
      <c r="N35" s="171"/>
      <c r="O35" s="176">
        <v>0</v>
      </c>
      <c r="P35" s="176">
        <v>0</v>
      </c>
      <c r="Q35" s="176">
        <v>0</v>
      </c>
      <c r="R35" s="173"/>
      <c r="S35" s="38"/>
      <c r="Y35" s="74"/>
    </row>
    <row r="36" spans="1:25" s="40" customFormat="1" ht="15" customHeight="1">
      <c r="A36" s="40" t="s">
        <v>119</v>
      </c>
      <c r="C36" s="13"/>
      <c r="D36" s="22" t="s">
        <v>158</v>
      </c>
      <c r="E36" s="180">
        <v>0</v>
      </c>
      <c r="F36" s="152"/>
      <c r="G36" s="180">
        <v>0</v>
      </c>
      <c r="H36" s="171"/>
      <c r="I36" s="180">
        <v>0</v>
      </c>
      <c r="J36" s="170"/>
      <c r="K36" s="193">
        <v>0</v>
      </c>
      <c r="L36" s="171"/>
      <c r="M36" s="176">
        <v>0</v>
      </c>
      <c r="N36" s="171"/>
      <c r="O36" s="193">
        <v>0</v>
      </c>
      <c r="P36" s="176">
        <v>0</v>
      </c>
      <c r="Q36" s="180">
        <v>0</v>
      </c>
      <c r="R36" s="173"/>
      <c r="S36" s="38"/>
      <c r="Y36" s="74"/>
    </row>
    <row r="37" spans="3:25" s="40" customFormat="1" ht="6" customHeight="1">
      <c r="C37" s="13"/>
      <c r="D37" s="13"/>
      <c r="E37" s="107"/>
      <c r="F37" s="24"/>
      <c r="G37" s="107"/>
      <c r="H37" s="70"/>
      <c r="I37" s="107"/>
      <c r="J37" s="22"/>
      <c r="K37" s="107"/>
      <c r="L37" s="42"/>
      <c r="M37" s="107"/>
      <c r="N37" s="42"/>
      <c r="O37" s="107"/>
      <c r="P37" s="107"/>
      <c r="Q37" s="107"/>
      <c r="R37" s="173"/>
      <c r="S37" s="38"/>
      <c r="Y37" s="74"/>
    </row>
    <row r="38" spans="1:25" s="40" customFormat="1" ht="16.5" thickBot="1">
      <c r="A38" s="40" t="s">
        <v>195</v>
      </c>
      <c r="C38" s="13"/>
      <c r="D38" s="13"/>
      <c r="E38" s="43">
        <v>50054.75</v>
      </c>
      <c r="F38" s="43" t="e">
        <v>#REF!</v>
      </c>
      <c r="G38" s="43">
        <v>1185.12843</v>
      </c>
      <c r="H38" s="43">
        <v>0</v>
      </c>
      <c r="I38" s="43">
        <v>1097.0404400000002</v>
      </c>
      <c r="J38" s="43">
        <v>0</v>
      </c>
      <c r="K38" s="43">
        <v>-713.605</v>
      </c>
      <c r="L38" s="43">
        <v>0</v>
      </c>
      <c r="M38" s="43">
        <v>-13151.454899999999</v>
      </c>
      <c r="N38" s="43">
        <v>0</v>
      </c>
      <c r="O38" s="43">
        <v>38471.858969999994</v>
      </c>
      <c r="P38" s="43">
        <v>28.41203</v>
      </c>
      <c r="Q38" s="43">
        <v>38500.37099999999</v>
      </c>
      <c r="R38" s="182"/>
      <c r="S38" s="172"/>
      <c r="T38" s="44"/>
      <c r="U38" s="44"/>
      <c r="V38" s="44"/>
      <c r="W38" s="44"/>
      <c r="Y38" s="74"/>
    </row>
    <row r="39" spans="9:25" s="40" customFormat="1" ht="16.5" thickTop="1">
      <c r="I39" s="101"/>
      <c r="K39" s="42"/>
      <c r="M39" s="131"/>
      <c r="Q39" s="184"/>
      <c r="R39" s="173"/>
      <c r="S39" s="38"/>
      <c r="Y39" s="74"/>
    </row>
    <row r="40" spans="1:25" s="40" customFormat="1" ht="15.75" customHeight="1">
      <c r="A40" s="38" t="s">
        <v>158</v>
      </c>
      <c r="C40" s="40" t="s">
        <v>27</v>
      </c>
      <c r="K40" s="42"/>
      <c r="Q40" s="181"/>
      <c r="R40" s="97"/>
      <c r="S40" s="49"/>
      <c r="Y40" s="74"/>
    </row>
    <row r="41" spans="1:25" s="40" customFormat="1" ht="15.75" customHeight="1">
      <c r="A41" s="38"/>
      <c r="K41" s="42"/>
      <c r="Q41" s="181"/>
      <c r="R41" s="97"/>
      <c r="S41" s="49"/>
      <c r="Y41" s="74"/>
    </row>
    <row r="42" spans="1:25" s="40" customFormat="1" ht="15.75">
      <c r="A42" s="74" t="s">
        <v>5</v>
      </c>
      <c r="K42" s="42"/>
      <c r="Q42" s="181"/>
      <c r="R42" s="97"/>
      <c r="S42" s="49"/>
      <c r="Y42" s="74"/>
    </row>
    <row r="43" spans="1:26" s="40" customFormat="1" ht="15.75" customHeight="1">
      <c r="A43" s="74" t="s">
        <v>196</v>
      </c>
      <c r="B43" s="74"/>
      <c r="L43" s="42"/>
      <c r="R43" s="181"/>
      <c r="S43" s="49"/>
      <c r="T43" s="49"/>
      <c r="Z43" s="74"/>
    </row>
    <row r="44" spans="1:26" s="40" customFormat="1" ht="15.75" customHeight="1">
      <c r="A44" s="84"/>
      <c r="L44" s="42"/>
      <c r="R44" s="181"/>
      <c r="S44" s="49"/>
      <c r="T44" s="49"/>
      <c r="Z44" s="74"/>
    </row>
    <row r="45" ht="15.75">
      <c r="R45" s="64"/>
    </row>
    <row r="46" ht="15.75">
      <c r="R46" s="64"/>
    </row>
    <row r="47" ht="15.75">
      <c r="R47" s="64"/>
    </row>
    <row r="48" ht="15.75">
      <c r="R48" s="64"/>
    </row>
    <row r="49" ht="15.75">
      <c r="R49" s="64"/>
    </row>
    <row r="50" ht="15.75">
      <c r="R50" s="64"/>
    </row>
    <row r="51" ht="15.75">
      <c r="R51" s="64"/>
    </row>
    <row r="52" ht="15.75">
      <c r="R52" s="64"/>
    </row>
    <row r="53" ht="15.75">
      <c r="R53" s="64"/>
    </row>
    <row r="54" ht="15.75">
      <c r="R54" s="64"/>
    </row>
    <row r="55" ht="15.75">
      <c r="R55" s="64"/>
    </row>
    <row r="56" ht="15.75">
      <c r="R56" s="64"/>
    </row>
    <row r="57" ht="15.75">
      <c r="R57" s="64"/>
    </row>
    <row r="58" ht="15.75">
      <c r="R58" s="64"/>
    </row>
    <row r="59" ht="15.75">
      <c r="R59" s="64"/>
    </row>
    <row r="60" ht="15.75">
      <c r="R60" s="64"/>
    </row>
    <row r="61" ht="15.75">
      <c r="R61" s="64"/>
    </row>
    <row r="62" ht="15.75">
      <c r="R62" s="64"/>
    </row>
    <row r="63" ht="15.75">
      <c r="R63" s="64"/>
    </row>
    <row r="64" ht="15.75">
      <c r="R64" s="64"/>
    </row>
    <row r="65" ht="15.75">
      <c r="R65" s="64"/>
    </row>
    <row r="66" ht="15.75">
      <c r="R66" s="64"/>
    </row>
    <row r="67" ht="15.75">
      <c r="R67" s="64"/>
    </row>
    <row r="68" ht="15.75">
      <c r="R68" s="64"/>
    </row>
    <row r="69" ht="15.75">
      <c r="R69" s="64"/>
    </row>
    <row r="70" ht="15.75">
      <c r="R70" s="64"/>
    </row>
    <row r="71" ht="15.75">
      <c r="R71" s="64"/>
    </row>
    <row r="72" ht="15.75">
      <c r="R72" s="64"/>
    </row>
    <row r="73" ht="15.75">
      <c r="R73" s="64"/>
    </row>
    <row r="74" ht="15.75">
      <c r="R74" s="64"/>
    </row>
    <row r="75" ht="15.75">
      <c r="R75" s="64"/>
    </row>
    <row r="76" ht="15.75">
      <c r="R76" s="64"/>
    </row>
    <row r="77" ht="15.75">
      <c r="R77" s="64"/>
    </row>
    <row r="78" ht="15.75">
      <c r="R78" s="64"/>
    </row>
    <row r="79" ht="15.75">
      <c r="R79" s="64"/>
    </row>
    <row r="80" ht="15.75">
      <c r="R80" s="64"/>
    </row>
    <row r="81" ht="15.75">
      <c r="R81" s="64"/>
    </row>
    <row r="82" ht="15.75">
      <c r="R82" s="64"/>
    </row>
    <row r="83" ht="15.75">
      <c r="R83" s="64"/>
    </row>
    <row r="84" ht="15.75">
      <c r="R84" s="64"/>
    </row>
    <row r="85" ht="15.75">
      <c r="R85" s="64"/>
    </row>
    <row r="86" ht="15.75">
      <c r="R86" s="64"/>
    </row>
    <row r="87" ht="15.75">
      <c r="R87" s="64"/>
    </row>
    <row r="88" ht="15.75">
      <c r="R88" s="64"/>
    </row>
    <row r="89" ht="15.75">
      <c r="R89" s="64"/>
    </row>
    <row r="90" ht="15.75">
      <c r="R90" s="64"/>
    </row>
    <row r="91" ht="15.75">
      <c r="R91" s="64"/>
    </row>
    <row r="92" ht="15.75">
      <c r="R92" s="64"/>
    </row>
    <row r="93" ht="15.75">
      <c r="R93" s="64"/>
    </row>
    <row r="94" ht="15.75">
      <c r="R94" s="64"/>
    </row>
    <row r="95" ht="15.75">
      <c r="R95" s="64"/>
    </row>
    <row r="96" ht="15.75">
      <c r="R96" s="64"/>
    </row>
    <row r="97" ht="15.75">
      <c r="R97" s="64"/>
    </row>
    <row r="98" ht="15.75">
      <c r="R98" s="64"/>
    </row>
    <row r="99" ht="15.75">
      <c r="R99" s="64"/>
    </row>
    <row r="100" ht="15.75">
      <c r="R100" s="64"/>
    </row>
    <row r="101" ht="15.75">
      <c r="R101" s="64"/>
    </row>
    <row r="102" ht="15.75">
      <c r="R102" s="64"/>
    </row>
    <row r="103" ht="15.75">
      <c r="R103" s="64"/>
    </row>
    <row r="104" ht="15.75">
      <c r="R104" s="64"/>
    </row>
    <row r="105" ht="15.75">
      <c r="R105" s="64"/>
    </row>
    <row r="106" ht="15.75">
      <c r="R106" s="64"/>
    </row>
    <row r="107" ht="15.75">
      <c r="R107" s="64"/>
    </row>
    <row r="108" ht="15.75">
      <c r="R108" s="64"/>
    </row>
    <row r="109" ht="15.75">
      <c r="R109" s="64"/>
    </row>
    <row r="110" ht="15.75">
      <c r="R110" s="64"/>
    </row>
    <row r="111" ht="15.75">
      <c r="R111" s="64"/>
    </row>
    <row r="112" ht="15.75">
      <c r="R112" s="64"/>
    </row>
    <row r="113" ht="15.75">
      <c r="R113" s="64"/>
    </row>
    <row r="114" ht="15.75">
      <c r="R114" s="64"/>
    </row>
    <row r="115" ht="15.75">
      <c r="R115" s="64"/>
    </row>
    <row r="116" ht="15.75">
      <c r="R116" s="64"/>
    </row>
    <row r="117" ht="15.75">
      <c r="R117" s="64"/>
    </row>
    <row r="118" ht="15.75">
      <c r="R118" s="64"/>
    </row>
    <row r="119" ht="15.75">
      <c r="R119" s="64"/>
    </row>
    <row r="120" ht="15.75">
      <c r="R120" s="64"/>
    </row>
    <row r="121" ht="15.75">
      <c r="R121" s="64"/>
    </row>
    <row r="122" ht="15.75">
      <c r="R122" s="64"/>
    </row>
    <row r="123" ht="15.75">
      <c r="R123" s="64"/>
    </row>
    <row r="124" ht="15.75">
      <c r="R124" s="64"/>
    </row>
    <row r="125" ht="15.75">
      <c r="R125" s="64"/>
    </row>
    <row r="126" ht="15.75">
      <c r="R126" s="64"/>
    </row>
    <row r="127" ht="15.75">
      <c r="R127" s="64"/>
    </row>
    <row r="128" ht="15.75">
      <c r="R128" s="64"/>
    </row>
    <row r="129" ht="15.75">
      <c r="R129" s="64"/>
    </row>
    <row r="130" ht="15.75">
      <c r="R130" s="64"/>
    </row>
    <row r="131" ht="15.75">
      <c r="R131" s="64"/>
    </row>
    <row r="132" ht="15.75">
      <c r="R132" s="64"/>
    </row>
    <row r="133" ht="15.75">
      <c r="R133" s="64"/>
    </row>
    <row r="134" ht="15.75">
      <c r="R134" s="64"/>
    </row>
    <row r="135" ht="15.75">
      <c r="R135" s="64"/>
    </row>
    <row r="136" ht="15.75">
      <c r="R136" s="64"/>
    </row>
    <row r="137" ht="15.75">
      <c r="R137" s="64"/>
    </row>
    <row r="138" ht="15.75">
      <c r="R138" s="64"/>
    </row>
    <row r="139" ht="15.75">
      <c r="R139" s="64"/>
    </row>
    <row r="140" ht="15.75">
      <c r="R140" s="64"/>
    </row>
    <row r="141" ht="15.75">
      <c r="R141" s="64"/>
    </row>
    <row r="142" ht="15.75">
      <c r="R142" s="64"/>
    </row>
    <row r="143" ht="15.75">
      <c r="R143" s="64"/>
    </row>
    <row r="144" ht="15.75">
      <c r="R144" s="64"/>
    </row>
    <row r="145" ht="15.75">
      <c r="R145" s="64"/>
    </row>
    <row r="146" ht="15.75">
      <c r="R146" s="64"/>
    </row>
    <row r="147" ht="15.75">
      <c r="R147" s="64"/>
    </row>
    <row r="148" ht="15.75">
      <c r="R148" s="64"/>
    </row>
    <row r="149" ht="15.75">
      <c r="R149" s="64"/>
    </row>
    <row r="150" ht="15.75">
      <c r="R150" s="64"/>
    </row>
    <row r="151" ht="15.75">
      <c r="R151" s="64"/>
    </row>
    <row r="152" ht="15.75">
      <c r="R152" s="64"/>
    </row>
    <row r="153" ht="15.75">
      <c r="R153" s="64"/>
    </row>
    <row r="154" ht="15.75">
      <c r="R154" s="64"/>
    </row>
    <row r="155" ht="15.75">
      <c r="R155" s="64"/>
    </row>
    <row r="156" ht="15.75">
      <c r="R156" s="64"/>
    </row>
    <row r="157" ht="15.75">
      <c r="R157" s="64"/>
    </row>
    <row r="158" ht="15.75">
      <c r="R158" s="64"/>
    </row>
    <row r="159" ht="15.75">
      <c r="R159" s="64"/>
    </row>
    <row r="160" ht="15.75">
      <c r="R160" s="64"/>
    </row>
    <row r="161" ht="15.75">
      <c r="R161" s="64"/>
    </row>
    <row r="162" ht="15.75">
      <c r="R162" s="64"/>
    </row>
    <row r="163" ht="15.75">
      <c r="R163" s="64"/>
    </row>
    <row r="164" ht="15.75">
      <c r="R164" s="64"/>
    </row>
    <row r="165" ht="15.75">
      <c r="R165" s="64"/>
    </row>
    <row r="166" ht="15.75">
      <c r="R166" s="64"/>
    </row>
    <row r="167" ht="15.75">
      <c r="R167" s="64"/>
    </row>
    <row r="168" ht="15.75">
      <c r="R168" s="64"/>
    </row>
    <row r="169" ht="15.75">
      <c r="R169" s="64"/>
    </row>
    <row r="170" ht="15.75">
      <c r="R170" s="64"/>
    </row>
    <row r="171" ht="15.75">
      <c r="R171" s="64"/>
    </row>
    <row r="172" ht="15.75">
      <c r="R172" s="64"/>
    </row>
    <row r="173" ht="15.75">
      <c r="R173" s="64"/>
    </row>
    <row r="174" ht="15.75">
      <c r="R174" s="64"/>
    </row>
    <row r="175" ht="15.75">
      <c r="R175" s="64"/>
    </row>
    <row r="176" ht="15.75">
      <c r="R176" s="64"/>
    </row>
    <row r="177" ht="15.75">
      <c r="R177" s="64"/>
    </row>
    <row r="178" ht="15.75">
      <c r="R178" s="64"/>
    </row>
    <row r="179" ht="15.75">
      <c r="R179" s="64"/>
    </row>
    <row r="180" ht="15.75">
      <c r="R180" s="64"/>
    </row>
    <row r="181" ht="15.75">
      <c r="R181" s="64"/>
    </row>
    <row r="182" ht="15.75">
      <c r="R182" s="64"/>
    </row>
    <row r="183" ht="15.75">
      <c r="R183" s="64"/>
    </row>
    <row r="184" ht="15.75">
      <c r="R184" s="64"/>
    </row>
    <row r="185" ht="15.75">
      <c r="R185" s="64"/>
    </row>
    <row r="186" ht="15.75">
      <c r="R186" s="64"/>
    </row>
    <row r="187" ht="15.75">
      <c r="R187" s="64"/>
    </row>
    <row r="188" ht="15.75">
      <c r="R188" s="64"/>
    </row>
    <row r="189" ht="15.75">
      <c r="R189" s="64"/>
    </row>
    <row r="190" ht="15.75">
      <c r="R190" s="64"/>
    </row>
    <row r="191" ht="15.75">
      <c r="R191" s="64"/>
    </row>
    <row r="192" ht="15.75">
      <c r="R192" s="64"/>
    </row>
    <row r="193" ht="15.75">
      <c r="R193" s="64"/>
    </row>
    <row r="194" ht="15.75">
      <c r="R194" s="64"/>
    </row>
    <row r="195" ht="15.75">
      <c r="R195" s="64"/>
    </row>
    <row r="196" ht="15.75">
      <c r="R196" s="64"/>
    </row>
    <row r="197" ht="15.75">
      <c r="R197" s="64"/>
    </row>
    <row r="198" ht="15.75">
      <c r="R198" s="64"/>
    </row>
    <row r="199" ht="15.75">
      <c r="R199" s="64"/>
    </row>
    <row r="200" ht="15.75">
      <c r="R200" s="64"/>
    </row>
    <row r="201" ht="15.75">
      <c r="R201" s="64"/>
    </row>
    <row r="202" ht="15.75">
      <c r="R202" s="64"/>
    </row>
    <row r="203" ht="15.75">
      <c r="R203" s="64"/>
    </row>
    <row r="204" ht="15.75">
      <c r="R204" s="64"/>
    </row>
    <row r="205" ht="15.75">
      <c r="R205" s="64"/>
    </row>
    <row r="206" ht="15.75">
      <c r="R206" s="64"/>
    </row>
    <row r="207" ht="15.75">
      <c r="R207" s="64"/>
    </row>
  </sheetData>
  <printOptions horizontalCentered="1"/>
  <pageMargins left="0.5" right="0.22" top="0.25" bottom="0.25" header="0" footer="0"/>
  <pageSetup horizontalDpi="300" verticalDpi="300" orientation="portrait" paperSize="9" scale="61" r:id="rId1"/>
  <headerFooter alignWithMargins="0">
    <oddFooter>&amp;C&amp;8 3&amp;R&amp;8&amp;D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workbookViewId="0" topLeftCell="A1">
      <selection activeCell="A7" sqref="A7"/>
    </sheetView>
  </sheetViews>
  <sheetFormatPr defaultColWidth="9.140625" defaultRowHeight="12.75"/>
  <cols>
    <col min="1" max="1" width="6.00390625" style="13" customWidth="1"/>
    <col min="2" max="2" width="3.7109375" style="13" customWidth="1"/>
    <col min="3" max="3" width="32.28125" style="13" customWidth="1"/>
    <col min="4" max="4" width="5.57421875" style="13" customWidth="1"/>
    <col min="5" max="5" width="14.28125" style="13" customWidth="1"/>
    <col min="6" max="6" width="1.1484375" style="13" customWidth="1"/>
    <col min="7" max="7" width="11.8515625" style="7" customWidth="1"/>
    <col min="8" max="8" width="1.57421875" style="7" customWidth="1"/>
    <col min="9" max="9" width="13.7109375" style="7" customWidth="1"/>
    <col min="10" max="10" width="1.1484375" style="13" customWidth="1"/>
    <col min="11" max="11" width="14.57421875" style="13" customWidth="1"/>
    <col min="12" max="12" width="1.1484375" style="13" customWidth="1"/>
    <col min="13" max="13" width="14.421875" style="13" customWidth="1"/>
    <col min="14" max="14" width="1.1484375" style="13" hidden="1" customWidth="1"/>
    <col min="15" max="15" width="12.7109375" style="13" customWidth="1"/>
    <col min="16" max="16" width="11.8515625" style="13" customWidth="1"/>
    <col min="17" max="17" width="13.8515625" style="13" customWidth="1"/>
    <col min="18" max="21" width="12.421875" style="13" customWidth="1"/>
    <col min="22" max="22" width="3.57421875" style="13" customWidth="1"/>
    <col min="23" max="26" width="12.421875" style="13" customWidth="1"/>
    <col min="27" max="27" width="15.140625" style="13" customWidth="1"/>
    <col min="28" max="28" width="14.28125" style="13" customWidth="1"/>
    <col min="29" max="16384" width="12.421875" style="13" customWidth="1"/>
  </cols>
  <sheetData>
    <row r="1" spans="1:19" ht="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7"/>
      <c r="M1" s="7"/>
      <c r="N1" s="7"/>
      <c r="O1" s="7"/>
      <c r="P1" s="7"/>
      <c r="Q1" s="7"/>
      <c r="R1" s="134"/>
      <c r="S1" s="7"/>
    </row>
    <row r="2" spans="1:19" ht="20.25">
      <c r="A2" s="196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34"/>
      <c r="S2" s="7"/>
    </row>
    <row r="3" spans="1:256" ht="15" customHeight="1">
      <c r="A3" s="147" t="s">
        <v>185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35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36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" s="38" customFormat="1" ht="15.75" customHeight="1">
      <c r="A5" s="38" t="s">
        <v>104</v>
      </c>
      <c r="B5" s="40"/>
      <c r="J5" s="45"/>
      <c r="K5" s="46"/>
      <c r="R5" s="53"/>
      <c r="S5" s="45"/>
      <c r="Y5" s="74"/>
    </row>
    <row r="6" spans="2:25" s="38" customFormat="1" ht="4.5" customHeight="1">
      <c r="B6" s="40"/>
      <c r="G6" s="47"/>
      <c r="K6" s="46"/>
      <c r="R6" s="53"/>
      <c r="S6" s="45"/>
      <c r="Y6" s="74"/>
    </row>
    <row r="7" spans="11:25" s="38" customFormat="1" ht="13.5" customHeight="1">
      <c r="K7" s="47" t="s">
        <v>77</v>
      </c>
      <c r="O7" s="162" t="s">
        <v>78</v>
      </c>
      <c r="P7" s="162"/>
      <c r="Q7" s="162"/>
      <c r="R7" s="53"/>
      <c r="S7" s="45"/>
      <c r="Y7" s="74"/>
    </row>
    <row r="8" spans="11:25" s="38" customFormat="1" ht="13.5" customHeight="1">
      <c r="K8" s="47" t="s">
        <v>20</v>
      </c>
      <c r="O8" s="162" t="s">
        <v>20</v>
      </c>
      <c r="P8" s="162"/>
      <c r="Q8" s="162"/>
      <c r="R8" s="53"/>
      <c r="S8" s="45"/>
      <c r="Y8" s="74"/>
    </row>
    <row r="9" spans="11:25" s="38" customFormat="1" ht="13.5" customHeight="1">
      <c r="K9" s="47" t="s">
        <v>79</v>
      </c>
      <c r="O9" s="18" t="s">
        <v>79</v>
      </c>
      <c r="P9" s="18"/>
      <c r="Q9" s="18"/>
      <c r="R9" s="53"/>
      <c r="S9" s="45"/>
      <c r="Y9" s="74"/>
    </row>
    <row r="10" spans="11:25" s="38" customFormat="1" ht="13.5" customHeight="1">
      <c r="K10" s="48" t="s">
        <v>12</v>
      </c>
      <c r="O10" s="18" t="s">
        <v>13</v>
      </c>
      <c r="P10" s="18"/>
      <c r="Q10" s="18"/>
      <c r="R10" s="53"/>
      <c r="S10" s="45"/>
      <c r="Y10" s="74"/>
    </row>
    <row r="11" spans="9:25" s="38" customFormat="1" ht="13.5" customHeight="1">
      <c r="I11" s="39" t="s">
        <v>134</v>
      </c>
      <c r="K11" s="48" t="s">
        <v>49</v>
      </c>
      <c r="O11" s="18" t="s">
        <v>80</v>
      </c>
      <c r="P11" s="18"/>
      <c r="Q11" s="18"/>
      <c r="R11" s="173"/>
      <c r="Y11" s="74"/>
    </row>
    <row r="12" spans="9:25" s="38" customFormat="1" ht="13.5" customHeight="1">
      <c r="I12" s="39"/>
      <c r="K12" s="48"/>
      <c r="O12" s="42"/>
      <c r="P12" s="18"/>
      <c r="Q12" s="18"/>
      <c r="R12" s="173"/>
      <c r="Y12" s="74"/>
    </row>
    <row r="13" spans="1:25" s="40" customFormat="1" ht="15" customHeight="1">
      <c r="A13" s="38" t="s">
        <v>105</v>
      </c>
      <c r="B13" s="38"/>
      <c r="J13" s="13"/>
      <c r="K13" s="49"/>
      <c r="P13" s="42"/>
      <c r="Q13" s="42"/>
      <c r="R13" s="181"/>
      <c r="Y13" s="74"/>
    </row>
    <row r="14" spans="1:25" s="40" customFormat="1" ht="13.5" customHeight="1">
      <c r="A14" s="40" t="s">
        <v>23</v>
      </c>
      <c r="B14" s="38"/>
      <c r="K14" s="200">
        <v>-654.4570799999998</v>
      </c>
      <c r="L14" s="49"/>
      <c r="M14" s="97"/>
      <c r="N14" s="49"/>
      <c r="O14" s="42">
        <v>-444.4686200000001</v>
      </c>
      <c r="P14" s="42"/>
      <c r="Q14" s="42"/>
      <c r="R14" s="181"/>
      <c r="Y14" s="74"/>
    </row>
    <row r="15" spans="1:25" s="40" customFormat="1" ht="15.75">
      <c r="A15" s="40" t="s">
        <v>130</v>
      </c>
      <c r="J15" s="13"/>
      <c r="K15" s="49"/>
      <c r="L15" s="49"/>
      <c r="M15" s="97"/>
      <c r="N15" s="49"/>
      <c r="O15" s="49"/>
      <c r="P15" s="49"/>
      <c r="Q15" s="49"/>
      <c r="R15" s="181"/>
      <c r="Y15" s="74"/>
    </row>
    <row r="16" spans="2:26" s="40" customFormat="1" ht="13.5" customHeight="1">
      <c r="B16" s="40" t="s">
        <v>115</v>
      </c>
      <c r="J16" s="13"/>
      <c r="K16" s="187">
        <v>1071.86734</v>
      </c>
      <c r="L16" s="49"/>
      <c r="M16" s="97"/>
      <c r="N16" s="49"/>
      <c r="O16" s="42">
        <v>1355.506</v>
      </c>
      <c r="P16" s="42"/>
      <c r="Q16" s="42"/>
      <c r="R16" s="181"/>
      <c r="S16" s="49"/>
      <c r="Y16" s="74"/>
      <c r="Z16" s="82"/>
    </row>
    <row r="17" spans="2:26" s="40" customFormat="1" ht="13.5" customHeight="1">
      <c r="B17" s="40" t="s">
        <v>120</v>
      </c>
      <c r="J17" s="13"/>
      <c r="K17" s="187">
        <v>29.65901</v>
      </c>
      <c r="L17" s="49"/>
      <c r="M17" s="97"/>
      <c r="N17" s="49"/>
      <c r="O17" s="42">
        <v>26.16123</v>
      </c>
      <c r="P17" s="42"/>
      <c r="Q17" s="42"/>
      <c r="R17" s="181"/>
      <c r="Y17" s="74"/>
      <c r="Z17" s="82"/>
    </row>
    <row r="18" spans="2:26" s="40" customFormat="1" ht="13.5" customHeight="1">
      <c r="B18" s="40" t="s">
        <v>15</v>
      </c>
      <c r="J18" s="13"/>
      <c r="K18" s="187">
        <v>33.49432</v>
      </c>
      <c r="L18" s="49"/>
      <c r="M18" s="97"/>
      <c r="N18" s="49"/>
      <c r="O18" s="42">
        <v>33.494</v>
      </c>
      <c r="P18" s="42"/>
      <c r="Q18" s="42"/>
      <c r="R18" s="181"/>
      <c r="Y18" s="74"/>
      <c r="Z18" s="82"/>
    </row>
    <row r="19" spans="2:26" s="40" customFormat="1" ht="13.5" customHeight="1">
      <c r="B19" s="40" t="s">
        <v>179</v>
      </c>
      <c r="I19" s="141" t="s">
        <v>111</v>
      </c>
      <c r="J19" s="13"/>
      <c r="K19" s="187">
        <v>-251.33316</v>
      </c>
      <c r="L19" s="49"/>
      <c r="M19" s="97"/>
      <c r="N19" s="49"/>
      <c r="O19" s="42">
        <v>-86</v>
      </c>
      <c r="P19" s="42"/>
      <c r="Q19" s="42"/>
      <c r="R19" s="181"/>
      <c r="Y19" s="74"/>
      <c r="Z19" s="82"/>
    </row>
    <row r="20" spans="2:26" s="40" customFormat="1" ht="13.5" customHeight="1">
      <c r="B20" s="40" t="s">
        <v>31</v>
      </c>
      <c r="J20" s="13"/>
      <c r="K20" s="202">
        <v>27.85781</v>
      </c>
      <c r="L20" s="49"/>
      <c r="M20" s="97"/>
      <c r="N20" s="49"/>
      <c r="O20" s="179">
        <v>0</v>
      </c>
      <c r="P20" s="42"/>
      <c r="Q20" s="42"/>
      <c r="R20" s="181"/>
      <c r="Y20" s="74"/>
      <c r="Z20" s="82"/>
    </row>
    <row r="21" spans="2:26" s="40" customFormat="1" ht="13.5" customHeight="1" collapsed="1">
      <c r="B21" s="40" t="s">
        <v>17</v>
      </c>
      <c r="J21" s="13"/>
      <c r="K21" s="187">
        <v>3.3532</v>
      </c>
      <c r="L21" s="49"/>
      <c r="M21" s="163"/>
      <c r="N21" s="49"/>
      <c r="O21" s="42">
        <v>-1.026</v>
      </c>
      <c r="P21" s="151"/>
      <c r="Q21" s="151"/>
      <c r="R21" s="181"/>
      <c r="Y21" s="74"/>
      <c r="Z21" s="82"/>
    </row>
    <row r="22" spans="2:26" s="40" customFormat="1" ht="13.5" customHeight="1">
      <c r="B22" s="40" t="s">
        <v>147</v>
      </c>
      <c r="J22" s="13"/>
      <c r="K22" s="187">
        <v>513.93502</v>
      </c>
      <c r="L22" s="49"/>
      <c r="M22" s="97"/>
      <c r="N22" s="49"/>
      <c r="O22" s="42">
        <v>492.44762</v>
      </c>
      <c r="P22" s="41"/>
      <c r="Q22" s="41"/>
      <c r="R22" s="181"/>
      <c r="Y22" s="74"/>
      <c r="Z22" s="82"/>
    </row>
    <row r="23" spans="2:26" s="40" customFormat="1" ht="13.5" customHeight="1">
      <c r="B23" s="40" t="s">
        <v>148</v>
      </c>
      <c r="J23" s="13"/>
      <c r="K23" s="187">
        <v>-2.27321</v>
      </c>
      <c r="L23" s="49"/>
      <c r="M23" s="97"/>
      <c r="N23" s="49"/>
      <c r="O23" s="42">
        <v>-2.21399</v>
      </c>
      <c r="P23" s="41"/>
      <c r="Q23" s="41"/>
      <c r="R23" s="181"/>
      <c r="Y23" s="74"/>
      <c r="Z23" s="82"/>
    </row>
    <row r="24" spans="2:26" s="40" customFormat="1" ht="13.5" customHeight="1">
      <c r="B24" s="40" t="s">
        <v>141</v>
      </c>
      <c r="J24" s="13"/>
      <c r="K24" s="201">
        <v>0</v>
      </c>
      <c r="L24" s="49"/>
      <c r="M24" s="97"/>
      <c r="N24" s="49"/>
      <c r="O24" s="42">
        <v>4.25408</v>
      </c>
      <c r="P24" s="105"/>
      <c r="Q24" s="105"/>
      <c r="R24" s="181"/>
      <c r="Y24" s="74"/>
      <c r="Z24" s="82"/>
    </row>
    <row r="25" spans="2:26" s="40" customFormat="1" ht="13.5" customHeight="1">
      <c r="B25" s="40" t="s">
        <v>7</v>
      </c>
      <c r="I25" s="141"/>
      <c r="J25" s="13"/>
      <c r="K25" s="187">
        <v>1.48492</v>
      </c>
      <c r="L25" s="49"/>
      <c r="M25" s="97"/>
      <c r="N25" s="49"/>
      <c r="O25" s="179">
        <v>0</v>
      </c>
      <c r="P25" s="41"/>
      <c r="Q25" s="41"/>
      <c r="R25" s="181"/>
      <c r="Y25" s="74"/>
      <c r="Z25" s="82"/>
    </row>
    <row r="26" spans="2:26" s="40" customFormat="1" ht="13.5" customHeight="1">
      <c r="B26" s="40" t="s">
        <v>32</v>
      </c>
      <c r="I26" s="141" t="s">
        <v>111</v>
      </c>
      <c r="J26" s="13"/>
      <c r="K26" s="187">
        <v>-93.37095</v>
      </c>
      <c r="L26" s="49"/>
      <c r="M26" s="97"/>
      <c r="N26" s="49"/>
      <c r="O26" s="42">
        <v>0</v>
      </c>
      <c r="P26" s="90"/>
      <c r="Q26" s="90"/>
      <c r="R26" s="181"/>
      <c r="Y26" s="74"/>
      <c r="Z26" s="82"/>
    </row>
    <row r="27" spans="2:26" s="40" customFormat="1" ht="13.5" customHeight="1">
      <c r="B27" s="40" t="s">
        <v>33</v>
      </c>
      <c r="J27" s="13"/>
      <c r="K27" s="203">
        <v>84.06259</v>
      </c>
      <c r="L27" s="49"/>
      <c r="M27" s="164"/>
      <c r="N27" s="49"/>
      <c r="O27" s="194">
        <v>10.24983</v>
      </c>
      <c r="P27" s="90"/>
      <c r="Q27" s="90"/>
      <c r="R27" s="181"/>
      <c r="Y27" s="74"/>
      <c r="Z27" s="82"/>
    </row>
    <row r="28" spans="1:26" s="40" customFormat="1" ht="15.75">
      <c r="A28" s="40" t="s">
        <v>34</v>
      </c>
      <c r="K28" s="187">
        <v>764.5798100000003</v>
      </c>
      <c r="L28" s="49"/>
      <c r="M28" s="132"/>
      <c r="N28" s="49"/>
      <c r="O28" s="151">
        <v>1388.40415</v>
      </c>
      <c r="P28" s="42"/>
      <c r="Q28" s="42"/>
      <c r="R28" s="181"/>
      <c r="Y28" s="74"/>
      <c r="Z28" s="82"/>
    </row>
    <row r="29" spans="10:26" s="40" customFormat="1" ht="15.75" customHeight="1">
      <c r="J29" s="13"/>
      <c r="K29" s="143"/>
      <c r="L29" s="49"/>
      <c r="M29" s="97"/>
      <c r="N29" s="49"/>
      <c r="O29" s="42"/>
      <c r="P29" s="49"/>
      <c r="Q29" s="49"/>
      <c r="R29" s="181"/>
      <c r="Y29" s="74"/>
      <c r="Z29" s="82"/>
    </row>
    <row r="30" spans="1:26" s="40" customFormat="1" ht="15" customHeight="1">
      <c r="A30" s="40" t="s">
        <v>106</v>
      </c>
      <c r="J30" s="13"/>
      <c r="K30" s="143"/>
      <c r="L30" s="49"/>
      <c r="M30" s="97"/>
      <c r="N30" s="49"/>
      <c r="P30" s="49"/>
      <c r="Q30" s="49"/>
      <c r="R30" s="181"/>
      <c r="Y30" s="74"/>
      <c r="Z30" s="82"/>
    </row>
    <row r="31" spans="2:26" s="40" customFormat="1" ht="13.5" customHeight="1">
      <c r="B31" s="40" t="s">
        <v>107</v>
      </c>
      <c r="J31" s="13"/>
      <c r="K31" s="187">
        <v>281.3883199999999</v>
      </c>
      <c r="L31" s="49"/>
      <c r="M31" s="97"/>
      <c r="N31" s="49"/>
      <c r="O31" s="89">
        <v>-377.0335100000001</v>
      </c>
      <c r="P31" s="90"/>
      <c r="Q31" s="90"/>
      <c r="R31" s="181"/>
      <c r="Y31" s="74"/>
      <c r="Z31" s="82"/>
    </row>
    <row r="32" spans="2:26" s="40" customFormat="1" ht="13.5" customHeight="1">
      <c r="B32" s="40" t="s">
        <v>108</v>
      </c>
      <c r="J32" s="13"/>
      <c r="K32" s="187">
        <v>-397.52682000000004</v>
      </c>
      <c r="L32" s="49"/>
      <c r="M32" s="97"/>
      <c r="N32" s="49"/>
      <c r="O32" s="89">
        <v>-974.2045099999999</v>
      </c>
      <c r="P32" s="90"/>
      <c r="Q32" s="90"/>
      <c r="R32" s="181"/>
      <c r="Y32" s="74"/>
      <c r="Z32" s="82"/>
    </row>
    <row r="33" spans="2:26" s="40" customFormat="1" ht="13.5" customHeight="1">
      <c r="B33" s="40" t="s">
        <v>156</v>
      </c>
      <c r="J33" s="13"/>
      <c r="K33" s="203">
        <v>-70.125</v>
      </c>
      <c r="L33" s="49"/>
      <c r="M33" s="97"/>
      <c r="N33" s="49"/>
      <c r="O33" s="194">
        <v>-63.75</v>
      </c>
      <c r="P33" s="90"/>
      <c r="Q33" s="90"/>
      <c r="R33" s="181"/>
      <c r="Y33" s="74"/>
      <c r="Z33" s="82"/>
    </row>
    <row r="34" spans="1:26" s="38" customFormat="1" ht="15" customHeight="1">
      <c r="A34" s="38" t="s">
        <v>35</v>
      </c>
      <c r="K34" s="188">
        <v>578.3163100000002</v>
      </c>
      <c r="L34" s="45"/>
      <c r="M34" s="132"/>
      <c r="N34" s="45"/>
      <c r="O34" s="102">
        <v>-26.583869999999933</v>
      </c>
      <c r="P34" s="102"/>
      <c r="Q34" s="102"/>
      <c r="R34" s="173"/>
      <c r="Y34" s="74"/>
      <c r="Z34" s="82"/>
    </row>
    <row r="35" spans="10:26" s="40" customFormat="1" ht="15.75" customHeight="1">
      <c r="J35" s="13"/>
      <c r="K35" s="143"/>
      <c r="L35" s="49"/>
      <c r="M35" s="97"/>
      <c r="N35" s="49"/>
      <c r="O35" s="49"/>
      <c r="P35" s="49"/>
      <c r="Q35" s="49"/>
      <c r="R35" s="181"/>
      <c r="Y35" s="74"/>
      <c r="Z35" s="82"/>
    </row>
    <row r="36" spans="1:26" s="40" customFormat="1" ht="15.75">
      <c r="A36" s="38" t="s">
        <v>109</v>
      </c>
      <c r="B36" s="38"/>
      <c r="J36" s="13"/>
      <c r="K36" s="144"/>
      <c r="L36" s="49"/>
      <c r="M36" s="97"/>
      <c r="N36" s="49"/>
      <c r="O36" s="54"/>
      <c r="P36" s="97"/>
      <c r="Q36" s="97"/>
      <c r="R36" s="181"/>
      <c r="Y36" s="74"/>
      <c r="Z36" s="82"/>
    </row>
    <row r="37" spans="1:26" s="40" customFormat="1" ht="13.5" customHeight="1">
      <c r="A37" s="40" t="s">
        <v>138</v>
      </c>
      <c r="J37" s="13"/>
      <c r="K37" s="204">
        <v>404.60848</v>
      </c>
      <c r="L37" s="49"/>
      <c r="M37" s="97"/>
      <c r="N37" s="49"/>
      <c r="O37" s="205">
        <v>0</v>
      </c>
      <c r="P37" s="90"/>
      <c r="Q37" s="90"/>
      <c r="R37" s="181"/>
      <c r="Y37" s="74"/>
      <c r="Z37" s="82"/>
    </row>
    <row r="38" spans="1:26" s="40" customFormat="1" ht="13.5" customHeight="1">
      <c r="A38" s="40" t="s">
        <v>28</v>
      </c>
      <c r="J38" s="13"/>
      <c r="K38" s="206">
        <v>0</v>
      </c>
      <c r="L38" s="49"/>
      <c r="M38" s="97"/>
      <c r="N38" s="49"/>
      <c r="O38" s="207">
        <v>3</v>
      </c>
      <c r="P38" s="106"/>
      <c r="Q38" s="106"/>
      <c r="R38" s="181"/>
      <c r="Y38" s="74"/>
      <c r="Z38" s="82"/>
    </row>
    <row r="39" spans="1:26" s="40" customFormat="1" ht="13.5" customHeight="1">
      <c r="A39" s="40" t="s">
        <v>121</v>
      </c>
      <c r="J39" s="13"/>
      <c r="K39" s="208">
        <v>2.1</v>
      </c>
      <c r="L39" s="49"/>
      <c r="M39" s="97"/>
      <c r="N39" s="49"/>
      <c r="O39" s="209">
        <v>64.051</v>
      </c>
      <c r="P39" s="90"/>
      <c r="Q39" s="90"/>
      <c r="R39" s="181"/>
      <c r="Y39" s="74"/>
      <c r="Z39" s="82"/>
    </row>
    <row r="40" spans="1:26" s="40" customFormat="1" ht="13.5" customHeight="1">
      <c r="A40" s="40" t="s">
        <v>116</v>
      </c>
      <c r="J40" s="13"/>
      <c r="K40" s="208">
        <v>-139.015</v>
      </c>
      <c r="L40" s="49"/>
      <c r="M40" s="97"/>
      <c r="N40" s="49"/>
      <c r="O40" s="209">
        <v>-18.35</v>
      </c>
      <c r="P40" s="90"/>
      <c r="Q40" s="90"/>
      <c r="R40" s="181"/>
      <c r="Y40" s="74"/>
      <c r="Z40" s="82"/>
    </row>
    <row r="41" spans="1:26" s="40" customFormat="1" ht="13.5" customHeight="1">
      <c r="A41" s="40" t="s">
        <v>50</v>
      </c>
      <c r="J41" s="13"/>
      <c r="K41" s="210">
        <v>2.31615</v>
      </c>
      <c r="L41" s="49"/>
      <c r="M41" s="97"/>
      <c r="N41" s="49"/>
      <c r="O41" s="211">
        <v>2.25344</v>
      </c>
      <c r="P41" s="90"/>
      <c r="Q41" s="90"/>
      <c r="R41" s="181"/>
      <c r="W41" s="49"/>
      <c r="Y41" s="74"/>
      <c r="Z41" s="82"/>
    </row>
    <row r="42" spans="1:26" s="38" customFormat="1" ht="15" customHeight="1">
      <c r="A42" s="38" t="s">
        <v>36</v>
      </c>
      <c r="B42" s="40"/>
      <c r="K42" s="188">
        <v>269.50963</v>
      </c>
      <c r="L42" s="45"/>
      <c r="M42" s="132"/>
      <c r="N42" s="45"/>
      <c r="O42" s="102">
        <v>50.95444</v>
      </c>
      <c r="P42" s="102"/>
      <c r="Q42" s="102"/>
      <c r="R42" s="173"/>
      <c r="Y42" s="74"/>
      <c r="Z42" s="82"/>
    </row>
    <row r="43" spans="10:26" s="40" customFormat="1" ht="9.75" customHeight="1">
      <c r="J43" s="13"/>
      <c r="K43" s="143"/>
      <c r="L43" s="49"/>
      <c r="M43" s="97"/>
      <c r="N43" s="49"/>
      <c r="O43" s="49"/>
      <c r="P43" s="49"/>
      <c r="Q43" s="49"/>
      <c r="R43" s="181"/>
      <c r="Y43" s="74"/>
      <c r="Z43" s="82"/>
    </row>
    <row r="44" spans="1:26" s="40" customFormat="1" ht="15.75">
      <c r="A44" s="38" t="s">
        <v>110</v>
      </c>
      <c r="B44" s="38"/>
      <c r="J44" s="13"/>
      <c r="K44" s="49"/>
      <c r="L44" s="49"/>
      <c r="M44" s="97"/>
      <c r="N44" s="49"/>
      <c r="O44" s="49"/>
      <c r="P44" s="49"/>
      <c r="Q44" s="49"/>
      <c r="R44" s="181"/>
      <c r="Y44" s="74"/>
      <c r="Z44" s="82"/>
    </row>
    <row r="45" spans="1:26" s="40" customFormat="1" ht="13.5" customHeight="1">
      <c r="A45" s="40" t="s">
        <v>37</v>
      </c>
      <c r="H45" s="50"/>
      <c r="J45" s="13"/>
      <c r="K45" s="212">
        <v>-584.98241</v>
      </c>
      <c r="L45" s="49"/>
      <c r="M45" s="97"/>
      <c r="N45" s="49"/>
      <c r="O45" s="213">
        <v>-3942.44334</v>
      </c>
      <c r="P45" s="90"/>
      <c r="Q45" s="90"/>
      <c r="R45" s="181"/>
      <c r="Y45" s="74"/>
      <c r="Z45" s="82"/>
    </row>
    <row r="46" spans="1:26" s="40" customFormat="1" ht="13.5" customHeight="1">
      <c r="A46" s="40" t="s">
        <v>131</v>
      </c>
      <c r="H46" s="50"/>
      <c r="J46" s="13"/>
      <c r="K46" s="214">
        <v>-515.26096</v>
      </c>
      <c r="L46" s="49"/>
      <c r="M46" s="97"/>
      <c r="N46" s="49"/>
      <c r="O46" s="209">
        <v>-424.89617</v>
      </c>
      <c r="P46" s="90"/>
      <c r="Q46" s="90"/>
      <c r="R46" s="181"/>
      <c r="Y46" s="74"/>
      <c r="Z46" s="82"/>
    </row>
    <row r="47" spans="1:26" s="40" customFormat="1" ht="13.5" customHeight="1">
      <c r="A47" s="40" t="s">
        <v>118</v>
      </c>
      <c r="H47" s="50"/>
      <c r="J47" s="13"/>
      <c r="K47" s="214">
        <v>-534.1015</v>
      </c>
      <c r="L47" s="49"/>
      <c r="M47" s="97"/>
      <c r="N47" s="49"/>
      <c r="O47" s="209">
        <v>-385.35045</v>
      </c>
      <c r="P47" s="90"/>
      <c r="Q47" s="90"/>
      <c r="R47" s="181"/>
      <c r="Y47" s="74"/>
      <c r="Z47" s="82"/>
    </row>
    <row r="48" spans="1:26" s="40" customFormat="1" ht="13.5" customHeight="1">
      <c r="A48" s="40" t="s">
        <v>117</v>
      </c>
      <c r="H48" s="50"/>
      <c r="J48" s="13"/>
      <c r="K48" s="214">
        <v>-77.68075999999999</v>
      </c>
      <c r="L48" s="49"/>
      <c r="M48" s="97"/>
      <c r="N48" s="49"/>
      <c r="O48" s="209">
        <v>-290.94997</v>
      </c>
      <c r="P48" s="90"/>
      <c r="Q48" s="90"/>
      <c r="R48" s="181"/>
      <c r="Y48" s="74"/>
      <c r="Z48" s="82"/>
    </row>
    <row r="49" spans="1:26" s="40" customFormat="1" ht="13.5" customHeight="1">
      <c r="A49" s="40" t="s">
        <v>38</v>
      </c>
      <c r="H49" s="50"/>
      <c r="J49" s="13"/>
      <c r="K49" s="214">
        <v>-2.31615</v>
      </c>
      <c r="L49" s="49"/>
      <c r="M49" s="97"/>
      <c r="N49" s="49"/>
      <c r="O49" s="214">
        <v>-2.25344</v>
      </c>
      <c r="P49" s="90"/>
      <c r="Q49" s="90"/>
      <c r="R49" s="181"/>
      <c r="Y49" s="74"/>
      <c r="Z49" s="82"/>
    </row>
    <row r="50" spans="1:26" s="40" customFormat="1" ht="13.5" customHeight="1">
      <c r="A50" s="40" t="s">
        <v>178</v>
      </c>
      <c r="H50" s="50"/>
      <c r="J50" s="13"/>
      <c r="K50" s="209">
        <v>92</v>
      </c>
      <c r="L50" s="49"/>
      <c r="M50" s="163"/>
      <c r="N50" s="49"/>
      <c r="O50" s="215">
        <v>0</v>
      </c>
      <c r="P50" s="90"/>
      <c r="Q50" s="90"/>
      <c r="R50" s="181"/>
      <c r="Y50" s="74"/>
      <c r="Z50" s="82"/>
    </row>
    <row r="51" spans="1:26" s="40" customFormat="1" ht="13.5" customHeight="1">
      <c r="A51" s="40" t="s">
        <v>119</v>
      </c>
      <c r="H51" s="50"/>
      <c r="I51" s="141" t="s">
        <v>158</v>
      </c>
      <c r="J51" s="13"/>
      <c r="K51" s="216">
        <v>-0.061</v>
      </c>
      <c r="L51" s="49"/>
      <c r="M51" s="163"/>
      <c r="N51" s="49"/>
      <c r="O51" s="217">
        <v>0</v>
      </c>
      <c r="P51" s="90"/>
      <c r="Q51" s="90"/>
      <c r="R51" s="181"/>
      <c r="Y51" s="74"/>
      <c r="Z51" s="82"/>
    </row>
    <row r="52" spans="1:26" s="38" customFormat="1" ht="15" customHeight="1">
      <c r="A52" s="38" t="s">
        <v>39</v>
      </c>
      <c r="B52" s="40"/>
      <c r="H52" s="51"/>
      <c r="J52" s="52"/>
      <c r="K52" s="189">
        <v>-1622.40278</v>
      </c>
      <c r="L52" s="45"/>
      <c r="M52" s="133"/>
      <c r="N52" s="45"/>
      <c r="O52" s="102">
        <v>-5045.49337</v>
      </c>
      <c r="P52" s="102"/>
      <c r="Q52" s="102"/>
      <c r="R52" s="173"/>
      <c r="S52" s="81"/>
      <c r="T52" s="81"/>
      <c r="U52" s="81"/>
      <c r="W52" s="81"/>
      <c r="X52" s="81"/>
      <c r="Z52" s="81"/>
    </row>
    <row r="53" spans="10:18" s="40" customFormat="1" ht="7.5" customHeight="1">
      <c r="J53" s="13"/>
      <c r="K53" s="54"/>
      <c r="L53" s="49"/>
      <c r="M53" s="97"/>
      <c r="N53" s="49"/>
      <c r="O53" s="54"/>
      <c r="P53" s="97"/>
      <c r="Q53" s="97"/>
      <c r="R53" s="181"/>
    </row>
    <row r="54" spans="2:18" s="40" customFormat="1" ht="9.75" customHeight="1">
      <c r="B54" s="38"/>
      <c r="J54" s="13"/>
      <c r="K54" s="49"/>
      <c r="L54" s="49"/>
      <c r="M54" s="97"/>
      <c r="N54" s="49"/>
      <c r="O54" s="49"/>
      <c r="P54" s="49"/>
      <c r="Q54" s="49"/>
      <c r="R54" s="181"/>
    </row>
    <row r="55" spans="1:18" s="38" customFormat="1" ht="15" customHeight="1">
      <c r="A55" s="38" t="s">
        <v>40</v>
      </c>
      <c r="B55" s="40"/>
      <c r="K55" s="189">
        <v>-774.1768399999997</v>
      </c>
      <c r="L55" s="45"/>
      <c r="M55" s="53"/>
      <c r="N55" s="45"/>
      <c r="O55" s="102">
        <v>-5021.122799999999</v>
      </c>
      <c r="P55" s="102"/>
      <c r="Q55" s="102"/>
      <c r="R55" s="173"/>
    </row>
    <row r="56" spans="10:18" s="40" customFormat="1" ht="6.75" customHeight="1">
      <c r="J56" s="13"/>
      <c r="K56" s="49"/>
      <c r="L56" s="49"/>
      <c r="M56" s="97"/>
      <c r="N56" s="49"/>
      <c r="O56" s="49"/>
      <c r="P56" s="49"/>
      <c r="Q56" s="49"/>
      <c r="R56" s="181"/>
    </row>
    <row r="57" spans="1:19" s="38" customFormat="1" ht="15" customHeight="1">
      <c r="A57" s="38" t="s">
        <v>41</v>
      </c>
      <c r="K57" s="189">
        <v>-11186.92988</v>
      </c>
      <c r="L57" s="53"/>
      <c r="M57" s="53"/>
      <c r="N57" s="45"/>
      <c r="O57" s="102">
        <v>-7287.49499</v>
      </c>
      <c r="P57" s="103"/>
      <c r="Q57" s="103"/>
      <c r="R57" s="173"/>
      <c r="S57" s="81"/>
    </row>
    <row r="58" spans="2:18" s="38" customFormat="1" ht="6.75" customHeight="1">
      <c r="B58" s="40"/>
      <c r="K58" s="55"/>
      <c r="L58" s="45"/>
      <c r="M58" s="53"/>
      <c r="N58" s="45"/>
      <c r="O58" s="55"/>
      <c r="P58" s="53"/>
      <c r="Q58" s="53"/>
      <c r="R58" s="173"/>
    </row>
    <row r="59" spans="2:18" s="40" customFormat="1" ht="4.5" customHeight="1">
      <c r="B59" s="38"/>
      <c r="J59" s="13"/>
      <c r="K59" s="49"/>
      <c r="L59" s="49"/>
      <c r="M59" s="97"/>
      <c r="N59" s="49"/>
      <c r="O59" s="49"/>
      <c r="P59" s="49"/>
      <c r="Q59" s="49"/>
      <c r="R59" s="181"/>
    </row>
    <row r="60" spans="1:18" s="38" customFormat="1" ht="15.75" customHeight="1" thickBot="1">
      <c r="A60" s="38" t="s">
        <v>42</v>
      </c>
      <c r="I60" s="39" t="s">
        <v>123</v>
      </c>
      <c r="K60" s="190">
        <v>-11960.80672</v>
      </c>
      <c r="L60" s="45"/>
      <c r="M60" s="53"/>
      <c r="N60" s="45"/>
      <c r="O60" s="104">
        <v>-12308.41779</v>
      </c>
      <c r="P60" s="123"/>
      <c r="Q60" s="123"/>
      <c r="R60" s="173"/>
    </row>
    <row r="61" spans="2:18" s="38" customFormat="1" ht="15" customHeight="1" thickTop="1">
      <c r="B61" s="40"/>
      <c r="I61" s="53"/>
      <c r="K61" s="189"/>
      <c r="R61" s="173"/>
    </row>
    <row r="62" spans="1:18" s="38" customFormat="1" ht="15" customHeight="1">
      <c r="A62" s="38" t="s">
        <v>158</v>
      </c>
      <c r="B62" s="40" t="s">
        <v>43</v>
      </c>
      <c r="I62" s="53"/>
      <c r="K62" s="189"/>
      <c r="R62" s="173"/>
    </row>
    <row r="63" spans="2:18" s="38" customFormat="1" ht="15" customHeight="1">
      <c r="B63" s="40"/>
      <c r="I63" s="53"/>
      <c r="K63" s="189"/>
      <c r="R63" s="173"/>
    </row>
    <row r="64" spans="2:18" s="38" customFormat="1" ht="15" customHeight="1">
      <c r="B64" s="40"/>
      <c r="I64" s="53"/>
      <c r="K64" s="46"/>
      <c r="R64" s="173"/>
    </row>
    <row r="65" spans="1:18" s="40" customFormat="1" ht="13.5" customHeight="1">
      <c r="A65" s="74" t="s">
        <v>5</v>
      </c>
      <c r="B65" s="38"/>
      <c r="D65" s="7"/>
      <c r="K65" s="42"/>
      <c r="O65" s="53"/>
      <c r="P65" s="53"/>
      <c r="Q65" s="53"/>
      <c r="R65" s="181"/>
    </row>
    <row r="66" spans="1:18" s="40" customFormat="1" ht="12.75" customHeight="1">
      <c r="A66" s="74" t="s">
        <v>196</v>
      </c>
      <c r="B66" s="38"/>
      <c r="D66" s="7"/>
      <c r="K66" s="42"/>
      <c r="R66" s="181"/>
    </row>
    <row r="67" spans="1:19" ht="12.75" customHeight="1">
      <c r="A67" s="27"/>
      <c r="B67" s="40"/>
      <c r="C67" s="12"/>
      <c r="D67" s="12"/>
      <c r="E67" s="12"/>
      <c r="F67" s="12"/>
      <c r="G67" s="12"/>
      <c r="H67" s="12"/>
      <c r="I67" s="12"/>
      <c r="K67" s="34"/>
      <c r="L67" s="7"/>
      <c r="M67" s="35"/>
      <c r="N67" s="7"/>
      <c r="O67" s="7"/>
      <c r="P67" s="7"/>
      <c r="Q67" s="7"/>
      <c r="R67" s="61"/>
      <c r="S67" s="7"/>
    </row>
    <row r="68" ht="15.75">
      <c r="R68" s="64"/>
    </row>
    <row r="69" ht="15.75">
      <c r="R69" s="64"/>
    </row>
    <row r="70" ht="15.75">
      <c r="R70" s="64"/>
    </row>
    <row r="71" ht="15.75">
      <c r="R71" s="64"/>
    </row>
    <row r="72" ht="15.75">
      <c r="R72" s="64"/>
    </row>
    <row r="73" ht="15.75">
      <c r="R73" s="64"/>
    </row>
    <row r="74" ht="15.75">
      <c r="R74" s="64"/>
    </row>
    <row r="75" ht="15.75">
      <c r="R75" s="64"/>
    </row>
    <row r="76" ht="15.75">
      <c r="R76" s="64"/>
    </row>
    <row r="77" ht="15.75">
      <c r="R77" s="64"/>
    </row>
    <row r="78" ht="15.75">
      <c r="R78" s="64"/>
    </row>
    <row r="79" ht="15.75">
      <c r="R79" s="64"/>
    </row>
    <row r="80" ht="15.75">
      <c r="R80" s="64"/>
    </row>
    <row r="81" ht="15.75">
      <c r="R81" s="64"/>
    </row>
    <row r="82" ht="15.75">
      <c r="R82" s="64"/>
    </row>
    <row r="83" ht="15.75">
      <c r="R83" s="64"/>
    </row>
    <row r="84" ht="15.75">
      <c r="R84" s="64"/>
    </row>
    <row r="85" ht="15.75">
      <c r="R85" s="64"/>
    </row>
    <row r="86" ht="15.75">
      <c r="R86" s="64"/>
    </row>
    <row r="87" ht="15.75">
      <c r="R87" s="64"/>
    </row>
    <row r="88" ht="15.75">
      <c r="R88" s="64"/>
    </row>
    <row r="89" ht="15.75">
      <c r="R89" s="64"/>
    </row>
    <row r="90" ht="15.75">
      <c r="R90" s="64"/>
    </row>
    <row r="91" ht="15.75">
      <c r="R91" s="64"/>
    </row>
    <row r="92" ht="15.75">
      <c r="R92" s="64"/>
    </row>
    <row r="93" ht="15.75">
      <c r="R93" s="64"/>
    </row>
    <row r="94" ht="15.75">
      <c r="R94" s="64"/>
    </row>
    <row r="95" ht="15.75">
      <c r="R95" s="64"/>
    </row>
    <row r="96" ht="15.75">
      <c r="R96" s="64"/>
    </row>
    <row r="97" ht="15.75">
      <c r="R97" s="64"/>
    </row>
    <row r="98" ht="15.75">
      <c r="R98" s="64"/>
    </row>
    <row r="99" ht="15.75">
      <c r="R99" s="64"/>
    </row>
    <row r="100" ht="15.75">
      <c r="R100" s="64"/>
    </row>
    <row r="101" ht="15.75">
      <c r="R101" s="64"/>
    </row>
    <row r="102" ht="15.75">
      <c r="R102" s="64"/>
    </row>
    <row r="103" ht="15.75">
      <c r="R103" s="64"/>
    </row>
    <row r="104" ht="15.75">
      <c r="R104" s="64"/>
    </row>
    <row r="105" ht="15.75">
      <c r="R105" s="64"/>
    </row>
    <row r="106" ht="15.75">
      <c r="R106" s="64"/>
    </row>
    <row r="107" ht="15.75">
      <c r="R107" s="64"/>
    </row>
    <row r="108" ht="15.75">
      <c r="R108" s="64"/>
    </row>
    <row r="109" ht="15.75">
      <c r="R109" s="64"/>
    </row>
    <row r="110" ht="15.75">
      <c r="R110" s="64"/>
    </row>
    <row r="111" ht="15.75">
      <c r="R111" s="64"/>
    </row>
    <row r="112" ht="15.75">
      <c r="R112" s="64"/>
    </row>
    <row r="113" ht="15.75">
      <c r="R113" s="64"/>
    </row>
    <row r="114" ht="15.75">
      <c r="R114" s="64"/>
    </row>
    <row r="115" ht="15.75">
      <c r="R115" s="64"/>
    </row>
    <row r="116" ht="15.75">
      <c r="R116" s="64"/>
    </row>
    <row r="117" ht="15.75">
      <c r="R117" s="64"/>
    </row>
    <row r="118" ht="15.75">
      <c r="R118" s="64"/>
    </row>
    <row r="119" ht="15.75">
      <c r="R119" s="64"/>
    </row>
    <row r="120" ht="15.75">
      <c r="R120" s="64"/>
    </row>
    <row r="121" ht="15.75">
      <c r="R121" s="64"/>
    </row>
    <row r="122" ht="15.75">
      <c r="R122" s="64"/>
    </row>
    <row r="123" ht="15.75">
      <c r="R123" s="64"/>
    </row>
    <row r="124" ht="15.75">
      <c r="R124" s="64"/>
    </row>
    <row r="125" ht="15.75">
      <c r="R125" s="64"/>
    </row>
    <row r="126" ht="15.75">
      <c r="R126" s="64"/>
    </row>
    <row r="127" ht="15.75">
      <c r="R127" s="64"/>
    </row>
    <row r="128" ht="15.75">
      <c r="R128" s="64"/>
    </row>
    <row r="129" ht="15.75">
      <c r="R129" s="64"/>
    </row>
    <row r="130" ht="15.75">
      <c r="R130" s="64"/>
    </row>
    <row r="131" ht="15.75">
      <c r="R131" s="64"/>
    </row>
    <row r="132" ht="15.75">
      <c r="R132" s="64"/>
    </row>
    <row r="133" ht="15.75">
      <c r="R133" s="64"/>
    </row>
    <row r="134" ht="15.75">
      <c r="R134" s="64"/>
    </row>
    <row r="135" ht="15.75">
      <c r="R135" s="64"/>
    </row>
    <row r="136" ht="15.75">
      <c r="R136" s="64"/>
    </row>
    <row r="137" ht="15.75">
      <c r="R137" s="64"/>
    </row>
    <row r="138" ht="15.75">
      <c r="R138" s="64"/>
    </row>
    <row r="139" ht="15.75">
      <c r="R139" s="64"/>
    </row>
    <row r="140" ht="15.75">
      <c r="R140" s="64"/>
    </row>
    <row r="141" ht="15.75">
      <c r="R141" s="64"/>
    </row>
    <row r="142" ht="15.75">
      <c r="R142" s="64"/>
    </row>
    <row r="143" ht="15.75">
      <c r="R143" s="64"/>
    </row>
    <row r="144" ht="15.75">
      <c r="R144" s="64"/>
    </row>
    <row r="145" ht="15.75">
      <c r="R145" s="64"/>
    </row>
    <row r="146" ht="15.75">
      <c r="R146" s="64"/>
    </row>
    <row r="147" ht="15.75">
      <c r="R147" s="64"/>
    </row>
    <row r="148" ht="15.75">
      <c r="R148" s="64"/>
    </row>
    <row r="149" ht="15.75">
      <c r="R149" s="64"/>
    </row>
    <row r="150" ht="15.75">
      <c r="R150" s="64"/>
    </row>
    <row r="151" ht="15.75">
      <c r="R151" s="64"/>
    </row>
    <row r="152" ht="15.75">
      <c r="R152" s="64"/>
    </row>
    <row r="153" ht="15.75">
      <c r="R153" s="64"/>
    </row>
    <row r="154" ht="15.75">
      <c r="R154" s="64"/>
    </row>
    <row r="155" ht="15.75">
      <c r="R155" s="64"/>
    </row>
    <row r="156" ht="15.75">
      <c r="R156" s="64"/>
    </row>
    <row r="157" ht="15.75">
      <c r="R157" s="64"/>
    </row>
    <row r="158" ht="15.75">
      <c r="R158" s="64"/>
    </row>
    <row r="159" ht="15.75">
      <c r="R159" s="64"/>
    </row>
    <row r="160" ht="15.75">
      <c r="R160" s="64"/>
    </row>
    <row r="161" ht="15.75">
      <c r="R161" s="64"/>
    </row>
    <row r="162" ht="15.75">
      <c r="R162" s="64"/>
    </row>
    <row r="163" ht="15.75">
      <c r="R163" s="64"/>
    </row>
    <row r="164" ht="15.75">
      <c r="R164" s="64"/>
    </row>
    <row r="165" ht="15.75">
      <c r="R165" s="64"/>
    </row>
    <row r="166" ht="15.75">
      <c r="R166" s="64"/>
    </row>
    <row r="167" ht="15.75">
      <c r="R167" s="64"/>
    </row>
    <row r="168" ht="15.75">
      <c r="R168" s="64"/>
    </row>
    <row r="169" ht="15.75">
      <c r="R169" s="64"/>
    </row>
    <row r="170" ht="15.75">
      <c r="R170" s="64"/>
    </row>
    <row r="171" ht="15.75">
      <c r="R171" s="64"/>
    </row>
    <row r="172" ht="15.75">
      <c r="R172" s="64"/>
    </row>
    <row r="173" ht="15.75">
      <c r="R173" s="64"/>
    </row>
    <row r="174" ht="15.75">
      <c r="R174" s="64"/>
    </row>
    <row r="175" ht="15.75">
      <c r="R175" s="64"/>
    </row>
    <row r="176" ht="15.75">
      <c r="R176" s="64"/>
    </row>
    <row r="177" ht="15.75">
      <c r="R177" s="64"/>
    </row>
    <row r="178" ht="15.75">
      <c r="R178" s="64"/>
    </row>
    <row r="179" ht="15.75">
      <c r="R179" s="64"/>
    </row>
    <row r="180" ht="15.75">
      <c r="R180" s="64"/>
    </row>
    <row r="181" ht="15.75">
      <c r="R181" s="64"/>
    </row>
    <row r="182" ht="15.75">
      <c r="R182" s="64"/>
    </row>
    <row r="183" ht="15.75">
      <c r="R183" s="64"/>
    </row>
    <row r="184" ht="15.75">
      <c r="R184" s="64"/>
    </row>
    <row r="185" ht="15.75">
      <c r="R185" s="64"/>
    </row>
    <row r="186" ht="15.75">
      <c r="R186" s="64"/>
    </row>
    <row r="187" ht="15.75">
      <c r="R187" s="64"/>
    </row>
    <row r="188" ht="15.75">
      <c r="R188" s="64"/>
    </row>
    <row r="189" ht="15.75">
      <c r="R189" s="64"/>
    </row>
    <row r="190" ht="15.75">
      <c r="R190" s="64"/>
    </row>
    <row r="191" ht="15.75">
      <c r="R191" s="64"/>
    </row>
    <row r="192" ht="15.75">
      <c r="R192" s="64"/>
    </row>
    <row r="193" ht="15.75">
      <c r="R193" s="64"/>
    </row>
    <row r="194" ht="15.75">
      <c r="R194" s="64"/>
    </row>
    <row r="195" ht="15.75">
      <c r="R195" s="64"/>
    </row>
    <row r="196" ht="15.75">
      <c r="R196" s="64"/>
    </row>
    <row r="197" ht="15.75">
      <c r="R197" s="64"/>
    </row>
    <row r="198" ht="15.75">
      <c r="R198" s="64"/>
    </row>
    <row r="199" ht="15.75">
      <c r="R199" s="64"/>
    </row>
    <row r="200" ht="15.75">
      <c r="R200" s="64"/>
    </row>
    <row r="201" ht="15.75">
      <c r="R201" s="64"/>
    </row>
    <row r="202" ht="15.75">
      <c r="R202" s="64"/>
    </row>
    <row r="203" ht="15.75">
      <c r="R203" s="64"/>
    </row>
    <row r="204" ht="15.75">
      <c r="R204" s="64"/>
    </row>
    <row r="205" ht="15.75">
      <c r="R205" s="64"/>
    </row>
    <row r="206" ht="15.75">
      <c r="R206" s="64"/>
    </row>
    <row r="207" ht="15.75">
      <c r="R207" s="64"/>
    </row>
    <row r="208" ht="15.75">
      <c r="R208" s="64"/>
    </row>
    <row r="209" ht="15.75">
      <c r="R209" s="64"/>
    </row>
    <row r="210" ht="15.75">
      <c r="R210" s="64"/>
    </row>
    <row r="211" ht="15.75">
      <c r="R211" s="64"/>
    </row>
    <row r="212" ht="15.75">
      <c r="R212" s="64"/>
    </row>
    <row r="213" ht="15.75">
      <c r="R213" s="64"/>
    </row>
    <row r="214" ht="15.75">
      <c r="R214" s="64"/>
    </row>
    <row r="215" ht="15.75">
      <c r="R215" s="64"/>
    </row>
    <row r="216" ht="15.75">
      <c r="R216" s="64"/>
    </row>
    <row r="217" ht="15.75">
      <c r="R217" s="64"/>
    </row>
    <row r="218" ht="15.75">
      <c r="R218" s="64"/>
    </row>
    <row r="219" ht="15.75">
      <c r="R219" s="64"/>
    </row>
    <row r="220" ht="15.75">
      <c r="R220" s="64"/>
    </row>
    <row r="221" ht="15.75">
      <c r="R221" s="64"/>
    </row>
    <row r="222" ht="15.75">
      <c r="R222" s="64"/>
    </row>
    <row r="223" ht="15.75">
      <c r="R223" s="64"/>
    </row>
    <row r="224" ht="15.75">
      <c r="R224" s="64"/>
    </row>
    <row r="225" ht="15.75">
      <c r="R225" s="64"/>
    </row>
    <row r="226" ht="15.75">
      <c r="R226" s="64"/>
    </row>
    <row r="227" ht="15.75">
      <c r="R227" s="64"/>
    </row>
    <row r="228" ht="15.75">
      <c r="R228" s="64"/>
    </row>
  </sheetData>
  <printOptions horizontalCentered="1"/>
  <pageMargins left="0.5" right="0.22" top="0.25" bottom="0.25" header="0" footer="0"/>
  <pageSetup horizontalDpi="300" verticalDpi="300" orientation="portrait" paperSize="9" scale="67" r:id="rId1"/>
  <headerFooter alignWithMargins="0">
    <oddFooter>&amp;C&amp;8 4&amp;R&amp;8&amp;D  &amp;T</oddFooter>
  </headerFooter>
  <colBreaks count="1" manualBreakCount="1">
    <brk id="16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pane xSplit="3" ySplit="5" topLeftCell="I13" activePane="bottomRight" state="frozen"/>
      <selection pane="topLeft" activeCell="P30" sqref="P30"/>
      <selection pane="topRight" activeCell="P30" sqref="P30"/>
      <selection pane="bottomLeft" activeCell="P30" sqref="P30"/>
      <selection pane="bottomRight" activeCell="A2" sqref="A2"/>
    </sheetView>
  </sheetViews>
  <sheetFormatPr defaultColWidth="9.140625" defaultRowHeight="12.75"/>
  <cols>
    <col min="1" max="3" width="12.421875" style="1" customWidth="1"/>
    <col min="4" max="4" width="15.00390625" style="1" customWidth="1"/>
    <col min="5" max="5" width="12.421875" style="1" customWidth="1"/>
    <col min="6" max="6" width="2.140625" style="1" hidden="1" customWidth="1"/>
    <col min="7" max="8" width="12.421875" style="1" customWidth="1"/>
    <col min="9" max="9" width="15.57421875" style="1" customWidth="1"/>
    <col min="10" max="10" width="16.8515625" style="1" customWidth="1"/>
    <col min="11" max="11" width="12.421875" style="1" customWidth="1"/>
    <col min="12" max="12" width="2.28125" style="1" customWidth="1"/>
    <col min="13" max="13" width="15.28125" style="1" customWidth="1"/>
    <col min="14" max="14" width="12.421875" style="1" customWidth="1"/>
    <col min="15" max="15" width="16.421875" style="1" customWidth="1"/>
    <col min="16" max="16384" width="12.421875" style="1" customWidth="1"/>
  </cols>
  <sheetData>
    <row r="1" spans="1:13" ht="15.75">
      <c r="A1" s="2" t="s">
        <v>51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155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/>
      <c r="D3" s="3"/>
      <c r="E3" s="3"/>
      <c r="F3" s="3"/>
      <c r="G3" s="3"/>
      <c r="H3" s="3"/>
      <c r="I3" s="3"/>
      <c r="J3" s="3"/>
      <c r="K3" s="3"/>
      <c r="L3" s="3"/>
      <c r="M3" s="3"/>
    </row>
    <row r="4" spans="4:13" ht="15">
      <c r="D4" s="3" t="s">
        <v>52</v>
      </c>
      <c r="E4" s="3" t="s">
        <v>53</v>
      </c>
      <c r="F4" s="3" t="s">
        <v>54</v>
      </c>
      <c r="G4" s="3" t="s">
        <v>55</v>
      </c>
      <c r="H4" s="3" t="s">
        <v>56</v>
      </c>
      <c r="I4" s="3" t="s">
        <v>57</v>
      </c>
      <c r="J4" s="3" t="s">
        <v>142</v>
      </c>
      <c r="K4" s="3" t="s">
        <v>58</v>
      </c>
      <c r="L4" s="3"/>
      <c r="M4" s="3" t="s">
        <v>59</v>
      </c>
    </row>
    <row r="5" spans="4:13" ht="15">
      <c r="D5" s="3"/>
      <c r="E5" s="3" t="s">
        <v>60</v>
      </c>
      <c r="F5" s="3" t="s">
        <v>61</v>
      </c>
      <c r="G5" s="3" t="s">
        <v>62</v>
      </c>
      <c r="H5" s="3" t="s">
        <v>63</v>
      </c>
      <c r="I5" s="3" t="s">
        <v>64</v>
      </c>
      <c r="J5" s="3" t="s">
        <v>143</v>
      </c>
      <c r="K5" s="3" t="s">
        <v>65</v>
      </c>
      <c r="L5" s="3"/>
      <c r="M5" s="3" t="s">
        <v>65</v>
      </c>
    </row>
    <row r="6" spans="4:13" ht="15"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>
      <c r="A7" s="67" t="s">
        <v>47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" t="s">
        <v>66</v>
      </c>
      <c r="D8" s="8">
        <v>1207260</v>
      </c>
      <c r="E8" s="79">
        <f>+'[1]Fin Stat'!$J$63</f>
        <v>39000</v>
      </c>
      <c r="F8" s="79"/>
      <c r="G8" s="79"/>
      <c r="H8" s="8">
        <v>2602070</v>
      </c>
      <c r="I8" s="8">
        <v>37563</v>
      </c>
      <c r="J8" s="8">
        <v>150731</v>
      </c>
      <c r="K8" s="5"/>
      <c r="L8" s="6"/>
      <c r="M8" s="6">
        <f aca="true" t="shared" si="0" ref="M8:M13">SUM(D8:K8)</f>
        <v>4036624</v>
      </c>
    </row>
    <row r="9" spans="1:13" ht="15.75">
      <c r="A9" s="1" t="s">
        <v>67</v>
      </c>
      <c r="D9" s="8">
        <v>7541966</v>
      </c>
      <c r="E9" s="80"/>
      <c r="F9" s="79"/>
      <c r="G9" s="79"/>
      <c r="H9" s="8"/>
      <c r="I9" s="8">
        <f>4045049+700380+381289+22294</f>
        <v>5149012</v>
      </c>
      <c r="J9" s="8"/>
      <c r="K9" s="5"/>
      <c r="L9" s="6"/>
      <c r="M9" s="6">
        <f t="shared" si="0"/>
        <v>12690978</v>
      </c>
    </row>
    <row r="10" spans="1:13" ht="15.75">
      <c r="A10" s="1" t="s">
        <v>68</v>
      </c>
      <c r="D10" s="8">
        <v>19426513</v>
      </c>
      <c r="E10" s="80"/>
      <c r="F10" s="79"/>
      <c r="G10" s="79"/>
      <c r="H10" s="8"/>
      <c r="I10" s="8">
        <f>20666431-58858</f>
        <v>20607573</v>
      </c>
      <c r="J10" s="8">
        <f>1161000+58828</f>
        <v>1219828</v>
      </c>
      <c r="K10" s="5">
        <v>0</v>
      </c>
      <c r="L10" s="6"/>
      <c r="M10" s="6">
        <f t="shared" si="0"/>
        <v>41253914</v>
      </c>
    </row>
    <row r="11" spans="1:13" ht="15.75">
      <c r="A11" s="1" t="s">
        <v>69</v>
      </c>
      <c r="D11" s="8">
        <v>9800</v>
      </c>
      <c r="E11" s="80"/>
      <c r="F11" s="79"/>
      <c r="G11" s="79"/>
      <c r="H11" s="8">
        <v>62218</v>
      </c>
      <c r="I11" s="8">
        <v>52</v>
      </c>
      <c r="J11" s="8"/>
      <c r="K11" s="5"/>
      <c r="L11" s="6"/>
      <c r="M11" s="6">
        <f t="shared" si="0"/>
        <v>72070</v>
      </c>
    </row>
    <row r="12" spans="1:13" ht="15.75">
      <c r="A12" s="1" t="s">
        <v>70</v>
      </c>
      <c r="D12" s="8">
        <v>635570</v>
      </c>
      <c r="E12" s="80"/>
      <c r="F12" s="79"/>
      <c r="G12" s="79"/>
      <c r="H12" s="8">
        <v>0</v>
      </c>
      <c r="I12" s="8">
        <v>0</v>
      </c>
      <c r="J12" s="8"/>
      <c r="K12" s="5"/>
      <c r="L12" s="6"/>
      <c r="M12" s="6">
        <f t="shared" si="0"/>
        <v>635570</v>
      </c>
    </row>
    <row r="13" spans="4:13" ht="15.75">
      <c r="D13" s="8"/>
      <c r="E13" s="80"/>
      <c r="F13" s="79"/>
      <c r="G13" s="79"/>
      <c r="H13" s="8"/>
      <c r="I13" s="6"/>
      <c r="J13" s="8"/>
      <c r="K13" s="6"/>
      <c r="L13" s="6"/>
      <c r="M13" s="6">
        <f t="shared" si="0"/>
        <v>0</v>
      </c>
    </row>
    <row r="14" spans="1:13" ht="15.75">
      <c r="A14" s="1" t="s">
        <v>71</v>
      </c>
      <c r="D14" s="8">
        <v>-68958</v>
      </c>
      <c r="E14" s="7">
        <f>-E8</f>
        <v>-39000</v>
      </c>
      <c r="F14" s="6"/>
      <c r="G14" s="6"/>
      <c r="H14" s="6">
        <f>-SUM(H8:H12)</f>
        <v>-2664288</v>
      </c>
      <c r="I14" s="4">
        <v>0</v>
      </c>
      <c r="J14" s="4"/>
      <c r="K14" s="6">
        <v>0</v>
      </c>
      <c r="L14" s="6"/>
      <c r="M14" s="7">
        <f>SUM(D14:K14)</f>
        <v>-2772246</v>
      </c>
    </row>
    <row r="15" spans="4:13" s="2" customFormat="1" ht="15.75">
      <c r="D15" s="66">
        <f aca="true" t="shared" si="1" ref="D15:K15">SUM(D8:D14)</f>
        <v>28752151</v>
      </c>
      <c r="E15" s="66">
        <f t="shared" si="1"/>
        <v>0</v>
      </c>
      <c r="F15" s="66">
        <f t="shared" si="1"/>
        <v>0</v>
      </c>
      <c r="G15" s="66">
        <f t="shared" si="1"/>
        <v>0</v>
      </c>
      <c r="H15" s="66">
        <f t="shared" si="1"/>
        <v>0</v>
      </c>
      <c r="I15" s="66">
        <f t="shared" si="1"/>
        <v>25794200</v>
      </c>
      <c r="J15" s="66">
        <f t="shared" si="1"/>
        <v>1370559</v>
      </c>
      <c r="K15" s="66">
        <f t="shared" si="1"/>
        <v>0</v>
      </c>
      <c r="L15" s="66"/>
      <c r="M15" s="66">
        <f>SUM(M8:M14)</f>
        <v>55916910</v>
      </c>
    </row>
    <row r="16" spans="4:13" ht="15.75"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>
      <c r="A17" s="67" t="s">
        <v>72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.75">
      <c r="A18" s="1" t="s">
        <v>132</v>
      </c>
      <c r="D18" s="8">
        <v>6862687</v>
      </c>
      <c r="E18" s="8"/>
      <c r="F18" s="8"/>
      <c r="G18" s="8"/>
      <c r="H18" s="8">
        <f>218650+2456274</f>
        <v>2674924</v>
      </c>
      <c r="I18" s="8">
        <f>2171732+3121406+52866+198132</f>
        <v>5544136</v>
      </c>
      <c r="J18" s="8">
        <v>6000</v>
      </c>
      <c r="K18" s="4"/>
      <c r="L18" s="6"/>
      <c r="M18" s="6">
        <f>SUM(D18:L18)</f>
        <v>15087747</v>
      </c>
    </row>
    <row r="19" spans="1:13" ht="15.75">
      <c r="A19" s="1" t="s">
        <v>73</v>
      </c>
      <c r="D19" s="8">
        <v>30921674</v>
      </c>
      <c r="E19" s="8"/>
      <c r="F19" s="8">
        <v>0</v>
      </c>
      <c r="G19" s="8">
        <v>100000</v>
      </c>
      <c r="H19" s="8">
        <f>262607+1447030</f>
        <v>1709637</v>
      </c>
      <c r="I19" s="8">
        <f>4442926+5527481+156527+573925+211810</f>
        <v>10912669</v>
      </c>
      <c r="J19" s="8">
        <v>119826.4</v>
      </c>
      <c r="K19" s="4"/>
      <c r="L19" s="6"/>
      <c r="M19" s="6">
        <f>SUM(D19:K19)</f>
        <v>43763806.4</v>
      </c>
    </row>
    <row r="20" spans="1:13" ht="15.75">
      <c r="A20" s="1" t="s">
        <v>71</v>
      </c>
      <c r="D20" s="8"/>
      <c r="E20" s="8">
        <v>0</v>
      </c>
      <c r="F20" s="8">
        <v>0</v>
      </c>
      <c r="G20" s="8">
        <f>14701.8+5339</f>
        <v>20040.8</v>
      </c>
      <c r="H20" s="7">
        <f>-H18-H19</f>
        <v>-4384561</v>
      </c>
      <c r="I20" s="8"/>
      <c r="J20" s="8"/>
      <c r="K20" s="9"/>
      <c r="L20" s="9"/>
      <c r="M20" s="7">
        <f>SUM(D20:K20)</f>
        <v>-4364520.2</v>
      </c>
    </row>
    <row r="21" spans="4:13" s="2" customFormat="1" ht="15.75">
      <c r="D21" s="66">
        <f>SUM(D18:D20)</f>
        <v>37784361</v>
      </c>
      <c r="E21" s="66">
        <f>SUM(E19:E20)</f>
        <v>0</v>
      </c>
      <c r="F21" s="66">
        <f>SUM(F19:F20)</f>
        <v>0</v>
      </c>
      <c r="G21" s="66">
        <f>SUM(G19:G20)</f>
        <v>120040.8</v>
      </c>
      <c r="H21" s="66">
        <f>SUM(H18:H20)</f>
        <v>0</v>
      </c>
      <c r="I21" s="66">
        <f>SUM(I18:I20)</f>
        <v>16456805</v>
      </c>
      <c r="J21" s="66">
        <f>SUM(J18:J20)</f>
        <v>125826.4</v>
      </c>
      <c r="K21" s="66">
        <f>SUM(K19:K20)</f>
        <v>0</v>
      </c>
      <c r="L21" s="66"/>
      <c r="M21" s="66">
        <f>SUM(M18:M20)</f>
        <v>54487033.199999996</v>
      </c>
    </row>
    <row r="22" spans="4:13" ht="15.75"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>
      <c r="A23" s="67" t="s">
        <v>48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>
      <c r="A24" s="1" t="s">
        <v>74</v>
      </c>
      <c r="D24" s="8">
        <v>4021810</v>
      </c>
      <c r="E24" s="8">
        <v>58898051</v>
      </c>
      <c r="F24" s="8"/>
      <c r="G24" s="8">
        <v>2864383.1</v>
      </c>
      <c r="H24" s="8">
        <f>8277199-1447029.93-2456258.63</f>
        <v>4373910.44</v>
      </c>
      <c r="I24" s="8">
        <f>144068+322838+145</f>
        <v>467051</v>
      </c>
      <c r="J24" s="8">
        <v>2046856</v>
      </c>
      <c r="K24" s="8"/>
      <c r="L24" s="7"/>
      <c r="M24" s="7">
        <f>SUM(D24:K24)</f>
        <v>72672061.54</v>
      </c>
    </row>
    <row r="25" spans="1:13" ht="15.75">
      <c r="A25" s="1" t="s">
        <v>75</v>
      </c>
      <c r="D25" s="8">
        <v>820107</v>
      </c>
      <c r="E25" s="8"/>
      <c r="F25" s="8"/>
      <c r="G25" s="8"/>
      <c r="H25" s="8">
        <v>16000</v>
      </c>
      <c r="I25" s="8">
        <f>942379+1120+900+897</f>
        <v>945296</v>
      </c>
      <c r="J25" s="8"/>
      <c r="K25" s="8">
        <v>660623</v>
      </c>
      <c r="L25" s="6"/>
      <c r="M25" s="6">
        <f>SUM(D25:K25)</f>
        <v>2442026</v>
      </c>
    </row>
    <row r="26" spans="1:13" ht="15.75">
      <c r="A26" s="1" t="s">
        <v>133</v>
      </c>
      <c r="D26" s="8">
        <v>0</v>
      </c>
      <c r="E26" s="8"/>
      <c r="F26" s="8"/>
      <c r="G26" s="8"/>
      <c r="H26" s="8">
        <v>0</v>
      </c>
      <c r="I26" s="8">
        <f>84799+7415</f>
        <v>92214</v>
      </c>
      <c r="J26" s="8"/>
      <c r="K26" s="8"/>
      <c r="L26" s="6"/>
      <c r="M26" s="6">
        <f>SUM(D26:K26)</f>
        <v>92214</v>
      </c>
    </row>
    <row r="27" spans="1:15" ht="15.75">
      <c r="A27" s="1" t="s">
        <v>71</v>
      </c>
      <c r="D27" s="6"/>
      <c r="E27" s="7">
        <f>-E24</f>
        <v>-58898051</v>
      </c>
      <c r="F27" s="7"/>
      <c r="G27" s="7"/>
      <c r="H27" s="7">
        <f>-H24-H25-H26</f>
        <v>-4389910.44</v>
      </c>
      <c r="I27" s="9">
        <v>0</v>
      </c>
      <c r="J27" s="9"/>
      <c r="K27" s="8">
        <f>1375678-21875</f>
        <v>1353803</v>
      </c>
      <c r="L27" s="9"/>
      <c r="M27" s="7">
        <f>SUM(D27:K27)</f>
        <v>-61934158.44</v>
      </c>
      <c r="O27" s="10">
        <f>M27+M20+M14</f>
        <v>-69070924.64</v>
      </c>
    </row>
    <row r="28" spans="4:13" s="2" customFormat="1" ht="15.75">
      <c r="D28" s="66">
        <f aca="true" t="shared" si="2" ref="D28:K28">SUM(D24:D27)</f>
        <v>4841917</v>
      </c>
      <c r="E28" s="66">
        <f t="shared" si="2"/>
        <v>0</v>
      </c>
      <c r="F28" s="66">
        <f t="shared" si="2"/>
        <v>0</v>
      </c>
      <c r="G28" s="66">
        <f t="shared" si="2"/>
        <v>2864383.1</v>
      </c>
      <c r="H28" s="66">
        <f t="shared" si="2"/>
        <v>0</v>
      </c>
      <c r="I28" s="66">
        <f t="shared" si="2"/>
        <v>1504561</v>
      </c>
      <c r="J28" s="66">
        <f t="shared" si="2"/>
        <v>2046856</v>
      </c>
      <c r="K28" s="66">
        <f t="shared" si="2"/>
        <v>2014426</v>
      </c>
      <c r="L28" s="66"/>
      <c r="M28" s="66">
        <f>SUM(M24:M27)</f>
        <v>13272143.100000009</v>
      </c>
    </row>
    <row r="29" spans="4:13" ht="15.75"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ht="15.75">
      <c r="B30" s="1" t="s">
        <v>76</v>
      </c>
      <c r="D30" s="6">
        <f aca="true" t="shared" si="3" ref="D30:K30">+D15+D21+D28</f>
        <v>71378429</v>
      </c>
      <c r="E30" s="6">
        <f t="shared" si="3"/>
        <v>0</v>
      </c>
      <c r="F30" s="6">
        <f t="shared" si="3"/>
        <v>0</v>
      </c>
      <c r="G30" s="6">
        <f t="shared" si="3"/>
        <v>2984423.9</v>
      </c>
      <c r="H30" s="6">
        <f t="shared" si="3"/>
        <v>0</v>
      </c>
      <c r="I30" s="6">
        <f t="shared" si="3"/>
        <v>43755566</v>
      </c>
      <c r="J30" s="6">
        <f>+J15+J21+J28</f>
        <v>3543241.4</v>
      </c>
      <c r="K30" s="6">
        <f t="shared" si="3"/>
        <v>2014426</v>
      </c>
      <c r="L30" s="6"/>
      <c r="M30" s="6">
        <f>+M15+M21+M28</f>
        <v>123676086.3</v>
      </c>
    </row>
    <row r="31" spans="4:13" ht="15.75"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4:13" ht="15.75">
      <c r="D32" s="6" t="e">
        <f>+'Income statement'!#REF!</f>
        <v>#REF!</v>
      </c>
      <c r="E32" s="6"/>
      <c r="F32" s="6"/>
      <c r="G32" s="6" t="e">
        <f>+'Income statement'!#REF!+'Income statement'!#REF!</f>
        <v>#REF!</v>
      </c>
      <c r="H32" s="6"/>
      <c r="I32" s="77" t="e">
        <f>+'Income statement'!#REF!</f>
        <v>#REF!</v>
      </c>
      <c r="J32" s="6" t="e">
        <f>+'Income statement'!#REF!</f>
        <v>#REF!</v>
      </c>
      <c r="K32" s="6" t="e">
        <f>+'Income statement'!#REF!+'Income statement'!#REF!</f>
        <v>#REF!</v>
      </c>
      <c r="L32" s="6"/>
      <c r="M32" s="6" t="e">
        <f>SUM('Income statement'!#REF!)</f>
        <v>#REF!</v>
      </c>
    </row>
    <row r="33" spans="2:13" s="68" customFormat="1" ht="15.75">
      <c r="B33" s="68" t="s">
        <v>124</v>
      </c>
      <c r="D33" s="69" t="e">
        <f>+D30/1000-D32</f>
        <v>#REF!</v>
      </c>
      <c r="E33" s="69"/>
      <c r="F33" s="69"/>
      <c r="G33" s="69" t="e">
        <f>+G30/1000-G32</f>
        <v>#REF!</v>
      </c>
      <c r="H33" s="69"/>
      <c r="I33" s="78" t="e">
        <f>+I30/1000-I32</f>
        <v>#REF!</v>
      </c>
      <c r="J33" s="78" t="e">
        <f>+J30/1000-J32</f>
        <v>#REF!</v>
      </c>
      <c r="K33" s="69" t="e">
        <f>+K30/1000-K32</f>
        <v>#REF!</v>
      </c>
      <c r="L33" s="69"/>
      <c r="M33" s="78" t="e">
        <f>+M30/1000-M32</f>
        <v>#REF!</v>
      </c>
    </row>
    <row r="34" spans="4:13" ht="15.75">
      <c r="D34" s="6"/>
      <c r="E34" s="6"/>
      <c r="F34" s="6"/>
      <c r="G34" s="6"/>
      <c r="H34" s="6"/>
      <c r="I34" s="6"/>
      <c r="J34" s="85" t="e">
        <f>+I33+J33</f>
        <v>#REF!</v>
      </c>
      <c r="K34" s="6"/>
      <c r="L34" s="6"/>
      <c r="M34" s="6"/>
    </row>
    <row r="35" spans="4:13" ht="15.75"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5:10" ht="15">
      <c r="E36" s="11"/>
      <c r="F36" s="11"/>
      <c r="G36" s="11"/>
      <c r="H36" s="11"/>
      <c r="I36" s="11"/>
      <c r="J36" s="11"/>
    </row>
  </sheetData>
  <printOptions/>
  <pageMargins left="0.75" right="0.75" top="1" bottom="1" header="0.5" footer="0.5"/>
  <pageSetup fitToHeight="1" fitToWidth="1" horizontalDpi="300" verticalDpi="300" orientation="landscape" paperSize="9" scale="87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Hunza Consolidation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Hunza Consolidation Berhad</dc:creator>
  <cp:keywords/>
  <dc:description/>
  <cp:lastModifiedBy>htkhor</cp:lastModifiedBy>
  <cp:lastPrinted>2007-05-25T08:50:51Z</cp:lastPrinted>
  <dcterms:created xsi:type="dcterms:W3CDTF">2002-10-30T08:16:15Z</dcterms:created>
  <dcterms:modified xsi:type="dcterms:W3CDTF">2005-10-20T03:00:44Z</dcterms:modified>
  <cp:category/>
  <cp:version/>
  <cp:contentType/>
  <cp:contentStatus/>
</cp:coreProperties>
</file>